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sharedStrings+xml" PartName="/xl/sharedStrings.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Ensemble" sheetId="1" r:id="rId4"/>
    <sheet state="visible" name="Company" sheetId="2" r:id="rId5"/>
    <sheet state="visible" name="Poppy (4G+1D)" sheetId="3" r:id="rId6"/>
  </sheets>
  <definedNames/>
  <calcPr/>
</workbook>
</file>

<file path=xl/sharedStrings.xml><?xml version="1.0" encoding="utf-8"?>
<sst xmlns="http://schemas.openxmlformats.org/spreadsheetml/2006/main" count="231" uniqueCount="116">
  <si>
    <t>Ensure you Make a Copy of this worksheet for yourself:  File &gt; Make a Copy</t>
  </si>
  <si>
    <r>
      <rPr>
        <rFont val="Lexend"/>
        <color theme="1"/>
        <sz val="36.0"/>
      </rPr>
      <t xml:space="preserve">Ensemble 2024-2025 
Participation </t>
    </r>
    <r>
      <rPr>
        <rFont val="Lexend"/>
        <b/>
        <color theme="1"/>
        <sz val="36.0"/>
        <u/>
      </rPr>
      <t>Estimated Cost</t>
    </r>
  </si>
  <si>
    <t>Competition Expenses</t>
  </si>
  <si>
    <t>Regular Expenses</t>
  </si>
  <si>
    <t>COMPETITION FEE</t>
  </si>
  <si>
    <t>COSTUME</t>
  </si>
  <si>
    <t>MISC - Required</t>
  </si>
  <si>
    <t>EDUCATION</t>
  </si>
  <si>
    <t>Recital</t>
  </si>
  <si>
    <t>PAYMENT</t>
  </si>
  <si>
    <t>Age</t>
  </si>
  <si>
    <t># Of Rehearsals/Routines</t>
  </si>
  <si>
    <t>Regional Comp Fees 
Est $70 x 3 comps</t>
  </si>
  <si>
    <t>Competition Costume 
**Est $150ea x 2</t>
  </si>
  <si>
    <t>Annual Ensemble Fee</t>
  </si>
  <si>
    <t>Dress Rehearsal Fee</t>
  </si>
  <si>
    <t>Academy Awards- 
Dancer (1) Ticket 
Est. in June</t>
  </si>
  <si>
    <t xml:space="preserve">Ensemble Jacket (Est.) Order in Oct/Nov </t>
  </si>
  <si>
    <t>Company Headshots</t>
  </si>
  <si>
    <t>Rehearsals 
($50mo x 9mo)</t>
  </si>
  <si>
    <t>Technique 
(1 hr = 80 x 9mo)
(1.5hr=$95mo x 9mo)</t>
  </si>
  <si>
    <t>Recital Costume 
Est $104-$140 combo</t>
  </si>
  <si>
    <t>Recital Fee</t>
  </si>
  <si>
    <t>TOTAL</t>
  </si>
  <si>
    <t>Avg. monthly Amount</t>
  </si>
  <si>
    <t>6 &amp; Under</t>
  </si>
  <si>
    <t>7 &amp; Over</t>
  </si>
  <si>
    <t>(1) Competition Fees - 3 regional competitions - entry fees are approximately $60-80.00 per competition. (We are currently working on getting 2025 exact pricing) *This is ESTIMATED for now.
(2) Rehearsal fees - Rehearsal charge is $50 per month flat rate starting in September 2024 for emsemble. Rehersals fees are charged September through May. Technique is seperate and based on hours of class time. DSP adds these two fees together to calculate your dancer's monthly fee (see below for basic example)
(3) DDC families are required to pay the full estimate by September 1, 2024 OR sign up for auto debit in the DSP portal by 9/1. Reconcilation will be done in April with the balance due before Recital.
(4) Since Ensemble costumes are estimated at the beginning of the year. Final pricing is submitted to administration and accounts will be adjusted accourdingly in April.
(5) Costs provided are estimates and only actual charges will be processed to accounts. Balances must be paid BEFORE recital costumes will be distributed.  If money is left over on account, it can be rolled to the following year.
(6) Recital Tickets, Revue Books, additional Recital T-Shirts, additional Academy Award Tickets, DDC Swag, etc. are purchased seperately and not included in this estimate above.
(7) Techinque Classes above are based on the basic (required) classes of Ballet/Tap/Jazz. Above estimates does not include Contemporary, Hip, Hop, or any additional classes that may be added.</t>
  </si>
  <si>
    <t>Scheduled Payments:</t>
  </si>
  <si>
    <t>Reoccuring Monthly Fee (Tuition)</t>
  </si>
  <si>
    <t>Rehearsal</t>
  </si>
  <si>
    <t>Technique</t>
  </si>
  <si>
    <t>Monthly</t>
  </si>
  <si>
    <r>
      <rPr>
        <rFont val="Lexend"/>
        <color theme="1"/>
      </rPr>
      <t xml:space="preserve">On the </t>
    </r>
    <r>
      <rPr>
        <rFont val="Lexend"/>
        <b/>
        <color theme="1"/>
        <u/>
      </rPr>
      <t>1st of the month</t>
    </r>
    <r>
      <rPr>
        <rFont val="Lexend"/>
        <color theme="1"/>
      </rPr>
      <t xml:space="preserve"> your tuition is due. </t>
    </r>
  </si>
  <si>
    <t>(6 &amp; Under)</t>
  </si>
  <si>
    <t>*If auto-draft falls on weekend will be following business day (see schedule)</t>
  </si>
  <si>
    <t>(7 &amp; Over)</t>
  </si>
  <si>
    <t>Other: One-Time Fees</t>
  </si>
  <si>
    <t>August 8th</t>
  </si>
  <si>
    <t>Ensemble Deposit</t>
  </si>
  <si>
    <t xml:space="preserve">Typically due Mid-Month </t>
  </si>
  <si>
    <t>August 20th</t>
  </si>
  <si>
    <t>$75 for ea costume (2)</t>
  </si>
  <si>
    <t>Sept 16th</t>
  </si>
  <si>
    <t>Oct 15th</t>
  </si>
  <si>
    <t>Dress Rehearsal/Headshots</t>
  </si>
  <si>
    <t>Nov 15th</t>
  </si>
  <si>
    <t xml:space="preserve">1st Competition Fee </t>
  </si>
  <si>
    <t>Dec 16th</t>
  </si>
  <si>
    <t>2nd Competition Fee</t>
  </si>
  <si>
    <t>Recital Costumes (6 &amp; Under)</t>
  </si>
  <si>
    <t>Jan 10th</t>
  </si>
  <si>
    <t>Recital Costume(s) Due</t>
  </si>
  <si>
    <t>$96 plus tax</t>
  </si>
  <si>
    <t>Recital Costumes (7 &amp; Over)</t>
  </si>
  <si>
    <t>$120 plus tax</t>
  </si>
  <si>
    <t>Jan 15th</t>
  </si>
  <si>
    <t>3rd Competition Fee</t>
  </si>
  <si>
    <t>Feb 17th</t>
  </si>
  <si>
    <t>April 15th</t>
  </si>
  <si>
    <t>n/a</t>
  </si>
  <si>
    <t>May 15th</t>
  </si>
  <si>
    <t>SPECIALITY DANCES (not for 1st year students - determined by Julie Kay ONLY)</t>
  </si>
  <si>
    <t>PRIVATES</t>
  </si>
  <si>
    <t>COMP FEES</t>
  </si>
  <si>
    <t>COSTUMES</t>
  </si>
  <si>
    <t>MISC</t>
  </si>
  <si>
    <t>total</t>
  </si>
  <si>
    <t>DEP</t>
  </si>
  <si>
    <t>Paid to teacher</t>
  </si>
  <si>
    <t>Entry</t>
  </si>
  <si>
    <t>Teacher</t>
  </si>
  <si>
    <t>costume</t>
  </si>
  <si>
    <t>stones</t>
  </si>
  <si>
    <t>music</t>
  </si>
  <si>
    <t>photo</t>
  </si>
  <si>
    <t>EST</t>
  </si>
  <si>
    <t>to RDC</t>
  </si>
  <si>
    <t>regular</t>
  </si>
  <si>
    <t>dress</t>
  </si>
  <si>
    <t>SOLO</t>
  </si>
  <si>
    <t>DUET</t>
  </si>
  <si>
    <t>TRIO</t>
  </si>
  <si>
    <r>
      <rPr>
        <rFont val="Lexend"/>
        <b/>
        <color theme="1"/>
      </rPr>
      <t xml:space="preserve">ASSUMPTIONS
</t>
    </r>
    <r>
      <rPr>
        <rFont val="Lexend"/>
        <b val="0"/>
        <color theme="1"/>
      </rPr>
      <t xml:space="preserve">1. Participation in 5 regional competition and 1 national competition.
2. Costume fees are assumed at $95.00 each group dance. Group costume fees do not include rhinestone costs.
3. Rehearsals are billed separately from RDC class fees to the dancer's JKDC account.
4. Group costumes will be selected by choreographers at their discretion. Prop fees will be added if required by Choreographer. Speciality costumes will be chosen by
</t>
    </r>
    <r>
      <rPr>
        <rFont val="Lexend"/>
        <b val="0"/>
        <color theme="1"/>
        <u/>
      </rPr>
      <t>by Choreographer and parent of dancer must approve costume and cost before it is ordered.</t>
    </r>
  </si>
  <si>
    <r>
      <rPr>
        <rFont val="Lexend"/>
        <color theme="1"/>
        <sz val="36.0"/>
      </rPr>
      <t xml:space="preserve">COMPANY 2024-2025 
Participation </t>
    </r>
    <r>
      <rPr>
        <rFont val="Lexend"/>
        <b/>
        <color theme="1"/>
        <sz val="36.0"/>
        <u/>
      </rPr>
      <t>Estimated Cost</t>
    </r>
  </si>
  <si>
    <t>Regional Comp Fees 
(Est $70 x 4 comps)</t>
  </si>
  <si>
    <t>National Comp Fees
(Est $80 x 1 comp)</t>
  </si>
  <si>
    <t>National Staff Fee</t>
  </si>
  <si>
    <t>Competition Costume 
(Est $225ea)</t>
  </si>
  <si>
    <t>Annual Company Fee</t>
  </si>
  <si>
    <t xml:space="preserve">Jacket *If Applicable *Est-Order in Oct/Nov </t>
  </si>
  <si>
    <t>Rehearsals 
($ x 9mo)</t>
  </si>
  <si>
    <t>Basic Technique 
(Example: Based on 1.5hr=$95mo x 9mo)</t>
  </si>
  <si>
    <t>Recital Costume 
Dependant on Age 
Est $104-$140 combo</t>
  </si>
  <si>
    <t>(1) Competition Fees - (4) regional competitions &amp; (1) Nationals - entry fees are approximately $60-80.00 per competition. (We are currently working on getting 2025 exact pricing) *This is ESTIMATED for now.
(2) Rehearsal fees - Rehearsal charge is different depending on how many routines are agreed upon and then dancer is placed into. This is just for groups. All Solo, Trios, and Duos are seperate from cost above. Rehersals fees are charged September through May. In June just Rehearsal fees are charged (This amount depends on Nationals and will be decided before the season starts and discussed at the parent meeting in August. Technique is seperate and based on hours of class time. DSP adds these two fees together to calculate your dancer's monthly fee (see below for basic example) Ballet, Tap, and Jazz is required for all Company dancers. Variations, Leaps &amp; Turns, Acro, Etc can be added. If a dancer is added into a Hip Hop or Contemporary genre they will be required to take Variations.
(3) # of Rehearsals/Groups are as follows: (2) $50, (3) $70, (4) $90, (5) $115,  (6) $135, (7) $155, (8) $165, (9+) $175
(4) Solos, Duo, and Trio are Seperate from the above estimate of groups. To add a Solo it is additional $125 a month, Duo is additional $63 a month, and Trio is additional $42 a month. Just because a dancer may request a solo, duo, or trio does not gaurentee they will get placed in one. This is decided upon by our staff and Latisha Daniel has final say.
(5) Technique Fees are like any recreational class and is calculated by # of hours of taking class. 
Prices are as follows: (1hr) $80, (1.5hr) $95, (2hr) $110, (2.5hr) $120, (3hr) $130, (3.5hr) $140, (4hr) $150, (4.5hr) $160, (5hr) $170, (5.5hr) $180, (6hr) $190, (7+hr) $199 unlimited
(6) DDC families are required to pay the full estimate by September 1, 2024 OR sign up for auto debit in the DSP portal by 9/1. Reconcilation will be done in April with the balance due before Recital.
(7) Since Company costumes are estimated at the beginning of the year. Final pricing is submitted to administration and accounts will be adjusted accourdingly in April.
(8) Costs provided are estimates and only actual charges will be processed to accounts. Balances must be paid BEFORE recital costumes will be distributed.  If a dancer accumulates a balance that continues to rollover into the following month they will be dropped from Compeitions and once dancers are reblocked, they will be removed from company. If money is left over on account, it can be rolled to the following year.
(9) Recital Tickets, Revue Books, additional Recital T-Shirts, additional Academy Award Tickets, DDC Swag, etc. are purchased seperately and not included in this estimate above.
(10) Techinque Classes above are based on the basic (required) classes of Ballet/Tap/Jazz. Above estimates does not include Contemporary, Hip, Hop, or any additional classes that may be added.</t>
  </si>
  <si>
    <r>
      <rPr>
        <rFont val="Lexend"/>
        <color theme="1"/>
      </rPr>
      <t xml:space="preserve">On the </t>
    </r>
    <r>
      <rPr>
        <rFont val="Lexend"/>
        <b/>
        <color theme="1"/>
        <u/>
      </rPr>
      <t>1st of the month</t>
    </r>
    <r>
      <rPr>
        <rFont val="Lexend"/>
        <color theme="1"/>
      </rPr>
      <t xml:space="preserve"> your tuition is due. </t>
    </r>
  </si>
  <si>
    <t>6 &amp; Under w/2 Rehearsals</t>
  </si>
  <si>
    <t>*AMOUNTS VARY DEPENDING ON HOURS OF CLASS TIME &amp; # OF REHEARSALS.</t>
  </si>
  <si>
    <t>COMPANY Deposit</t>
  </si>
  <si>
    <t>$75 for ea costume (2) *(1/3)</t>
  </si>
  <si>
    <t>$75 for ea costume (2) *(2/3)</t>
  </si>
  <si>
    <t>$75 for ea costume (2) *(3/3)</t>
  </si>
  <si>
    <t>Feb 1st</t>
  </si>
  <si>
    <t>Headshots</t>
  </si>
  <si>
    <t>4th Competition Fee</t>
  </si>
  <si>
    <t>Mar 17th</t>
  </si>
  <si>
    <t>National Fee</t>
  </si>
  <si>
    <r>
      <rPr>
        <rFont val="Lexend"/>
        <b/>
        <color theme="1"/>
      </rPr>
      <t xml:space="preserve">ASSUMPTIONS
</t>
    </r>
    <r>
      <rPr>
        <rFont val="Lexend"/>
        <b val="0"/>
        <color theme="1"/>
      </rPr>
      <t xml:space="preserve">1. Participation in 5 regional competition and 1 national competition.
2. Costume fees are assumed at $95.00 each group dance. Group costume fees do not include rhinestone costs.
3. Rehearsals are billed separately from RDC class fees to the dancer's JKDC account.
4. Group costumes will be selected by choreographers at their discretion. Prop fees will be added if required by Choreographer. Speciality costumes will be chosen by
</t>
    </r>
    <r>
      <rPr>
        <rFont val="Lexend"/>
        <b val="0"/>
        <color theme="1"/>
        <u/>
      </rPr>
      <t>by Choreographer and parent of dancer must approve costume and cost before it is ordered.</t>
    </r>
  </si>
  <si>
    <r>
      <rPr>
        <rFont val="Lexend"/>
        <color theme="1"/>
        <sz val="36.0"/>
      </rPr>
      <t xml:space="preserve">COMPANY 2024-2025 
Participation </t>
    </r>
    <r>
      <rPr>
        <rFont val="Lexend"/>
        <b/>
        <color theme="1"/>
        <sz val="36.0"/>
        <u/>
      </rPr>
      <t>Estimated Cost</t>
    </r>
  </si>
  <si>
    <t>(4) Groups (1) Duo Competition Costume 
(Est $225ea)</t>
  </si>
  <si>
    <t>Rehearsals 
($90+$63 x 9mo)</t>
  </si>
  <si>
    <t>June Rehearsals 
$85+$32</t>
  </si>
  <si>
    <t>Basic Technique 
(Example: Based on 2hr=$110mo x 9mo)</t>
  </si>
  <si>
    <t>Avg. monthly Amount (10 Monthly Payments)</t>
  </si>
  <si>
    <t>Does Not Include any additional Merchandise, Academy Awards Tickets,  Revue Book(s), Flowers, or Recital Tickets. Company Jacket and Backpacks are seperate. These are estimated cost since we do not know exact amounts of Competitions and Costume totals.</t>
  </si>
  <si>
    <r>
      <rPr>
        <rFont val="Lexend"/>
        <b/>
        <color theme="1"/>
      </rPr>
      <t xml:space="preserve">ASSUMPTIONS
</t>
    </r>
    <r>
      <rPr>
        <rFont val="Lexend"/>
        <b val="0"/>
        <color theme="1"/>
      </rPr>
      <t xml:space="preserve">1. Participation in 5 regional competition and 1 national competition.
2. Costume fees are assumed at $95.00 each group dance. Group costume fees do not include rhinestone costs.
3. Rehearsals are billed separately from RDC class fees to the dancer's JKDC account.
4. Group costumes will be selected by choreographers at their discretion. Prop fees will be added if required by Choreographer. Speciality costumes will be chosen by
</t>
    </r>
    <r>
      <rPr>
        <rFont val="Lexend"/>
        <b val="0"/>
        <color theme="1"/>
        <u/>
      </rPr>
      <t>by Choreographer and parent of dancer must approve costume and cost before it is ordered.</t>
    </r>
  </si>
</sst>
</file>

<file path=xl/styles.xml><?xml version="1.0" encoding="utf-8"?>
<styleSheet xmlns="http://schemas.openxmlformats.org/spreadsheetml/2006/main" xmlns:x14ac="http://schemas.microsoft.com/office/spreadsheetml/2009/9/ac" xmlns:mc="http://schemas.openxmlformats.org/markup-compatibility/2006">
  <numFmts count="4">
    <numFmt numFmtId="164" formatCode="&quot;$&quot;#,##0.00"/>
    <numFmt numFmtId="165" formatCode="mmm d"/>
    <numFmt numFmtId="166" formatCode="&quot;$&quot;#,##0"/>
    <numFmt numFmtId="167" formatCode="mmmm d"/>
  </numFmts>
  <fonts count="13">
    <font>
      <sz val="10.0"/>
      <color rgb="FF000000"/>
      <name val="Arial"/>
      <scheme val="minor"/>
    </font>
    <font>
      <b/>
      <sz val="16.0"/>
      <color rgb="FFA61C00"/>
      <name val="Lexend"/>
    </font>
    <font>
      <sz val="36.0"/>
      <color theme="1"/>
      <name val="Lexend"/>
    </font>
    <font>
      <color theme="1"/>
      <name val="Lexend"/>
    </font>
    <font/>
    <font>
      <color theme="1"/>
      <name val="Arial"/>
      <scheme val="minor"/>
    </font>
    <font>
      <b/>
      <color theme="1"/>
      <name val="Lexend"/>
    </font>
    <font>
      <color theme="1"/>
      <name val="Arial"/>
    </font>
    <font>
      <b/>
      <sz val="20.0"/>
      <color theme="1"/>
      <name val="Lexend"/>
    </font>
    <font>
      <b/>
      <u/>
      <color theme="1"/>
      <name val="Lexend"/>
    </font>
    <font>
      <b/>
      <u/>
      <color theme="1"/>
      <name val="Lexend"/>
    </font>
    <font>
      <sz val="9.0"/>
      <color theme="1"/>
      <name val="Lexend"/>
    </font>
    <font>
      <color rgb="FF000000"/>
      <name val="Docs-Lexend"/>
    </font>
  </fonts>
  <fills count="7">
    <fill>
      <patternFill patternType="none"/>
    </fill>
    <fill>
      <patternFill patternType="lightGray"/>
    </fill>
    <fill>
      <patternFill patternType="solid">
        <fgColor rgb="FFCFE2F3"/>
        <bgColor rgb="FFCFE2F3"/>
      </patternFill>
    </fill>
    <fill>
      <patternFill patternType="solid">
        <fgColor rgb="FFD9EAD3"/>
        <bgColor rgb="FFD9EAD3"/>
      </patternFill>
    </fill>
    <fill>
      <patternFill patternType="solid">
        <fgColor rgb="FFCCCCCC"/>
        <bgColor rgb="FFCCCCCC"/>
      </patternFill>
    </fill>
    <fill>
      <patternFill patternType="solid">
        <fgColor rgb="FFFFF2CC"/>
        <bgColor rgb="FFFFF2CC"/>
      </patternFill>
    </fill>
    <fill>
      <patternFill patternType="solid">
        <fgColor rgb="FFFFFFFF"/>
        <bgColor rgb="FFFFFFFF"/>
      </patternFill>
    </fill>
  </fills>
  <borders count="33">
    <border/>
    <border>
      <left style="thick">
        <color rgb="FF000000"/>
      </left>
      <top style="thick">
        <color rgb="FF000000"/>
      </top>
    </border>
    <border>
      <left style="thin">
        <color rgb="FF000000"/>
      </left>
      <top style="thick">
        <color rgb="FF000000"/>
      </top>
      <bottom style="thin">
        <color rgb="FF000000"/>
      </bottom>
    </border>
    <border>
      <top style="thick">
        <color rgb="FF000000"/>
      </top>
      <bottom style="thin">
        <color rgb="FF000000"/>
      </bottom>
    </border>
    <border>
      <right style="thin">
        <color rgb="FF000000"/>
      </right>
      <top style="thick">
        <color rgb="FF000000"/>
      </top>
      <bottom style="thin">
        <color rgb="FF000000"/>
      </bottom>
    </border>
    <border>
      <top style="thick">
        <color rgb="FF000000"/>
      </top>
    </border>
    <border>
      <right style="thick">
        <color rgb="FF000000"/>
      </right>
      <top style="thick">
        <color rgb="FF000000"/>
      </top>
    </border>
    <border>
      <left style="thick">
        <color rgb="FF000000"/>
      </left>
    </border>
    <border>
      <left style="thin">
        <color rgb="FF000000"/>
      </left>
      <top style="thin">
        <color rgb="FF000000"/>
      </top>
      <bottom style="thin">
        <color rgb="FF000000"/>
      </bottom>
    </border>
    <border>
      <top style="thin">
        <color rgb="FF000000"/>
      </top>
      <bottom style="thin">
        <color rgb="FF000000"/>
      </bottom>
    </border>
    <border>
      <left style="thin">
        <color rgb="FF000000"/>
      </left>
      <right style="thin">
        <color rgb="FF000000"/>
      </right>
      <top style="thin">
        <color rgb="FF000000"/>
      </top>
      <bottom style="thin">
        <color rgb="FF000000"/>
      </bottom>
    </border>
    <border>
      <right style="thin">
        <color rgb="FF000000"/>
      </right>
      <top style="thin">
        <color rgb="FF000000"/>
      </top>
      <bottom style="thin">
        <color rgb="FF000000"/>
      </bottom>
    </border>
    <border>
      <right style="thick">
        <color rgb="FF000000"/>
      </right>
      <top style="thin">
        <color rgb="FF000000"/>
      </top>
      <bottom style="thin">
        <color rgb="FF000000"/>
      </bottom>
    </border>
    <border>
      <left style="thick">
        <color rgb="FF000000"/>
      </left>
      <right style="thin">
        <color rgb="FF000000"/>
      </right>
      <top style="thin">
        <color rgb="FF000000"/>
      </top>
      <bottom style="thin">
        <color rgb="FF000000"/>
      </bottom>
    </border>
    <border>
      <left style="thin">
        <color rgb="FF000000"/>
      </left>
      <right style="thin">
        <color rgb="FF000000"/>
      </right>
      <bottom style="thin">
        <color rgb="FF000000"/>
      </bottom>
    </border>
    <border>
      <left style="thick">
        <color rgb="FF000000"/>
      </left>
      <right style="thin">
        <color rgb="FF000000"/>
      </right>
      <top style="thin">
        <color rgb="FF000000"/>
      </top>
      <bottom style="thick">
        <color rgb="FF000000"/>
      </bottom>
    </border>
    <border>
      <left style="thin">
        <color rgb="FF000000"/>
      </left>
      <right style="thin">
        <color rgb="FF000000"/>
      </right>
      <top style="thin">
        <color rgb="FF000000"/>
      </top>
      <bottom style="thick">
        <color rgb="FF000000"/>
      </bottom>
    </border>
    <border>
      <left style="thin">
        <color rgb="FF000000"/>
      </left>
      <top style="thin">
        <color rgb="FF000000"/>
      </top>
      <bottom style="thick">
        <color rgb="FF000000"/>
      </bottom>
    </border>
    <border>
      <right style="thick">
        <color rgb="FF000000"/>
      </right>
      <top style="thin">
        <color rgb="FF000000"/>
      </top>
      <bottom style="thick">
        <color rgb="FF000000"/>
      </bottom>
    </border>
    <border>
      <right style="thick">
        <color rgb="FF000000"/>
      </right>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bottom style="thin">
        <color rgb="FF000000"/>
      </bottom>
    </border>
    <border>
      <right style="thin">
        <color rgb="FF000000"/>
      </right>
      <bottom style="thin">
        <color rgb="FF000000"/>
      </bottom>
    </border>
    <border>
      <left style="thick">
        <color rgb="FF000000"/>
      </left>
      <bottom style="thick">
        <color rgb="FF000000"/>
      </bottom>
    </border>
    <border>
      <bottom style="thick">
        <color rgb="FF000000"/>
      </bottom>
    </border>
    <border>
      <right style="thick">
        <color rgb="FF000000"/>
      </right>
      <bottom style="thick">
        <color rgb="FF000000"/>
      </bottom>
    </border>
    <border>
      <left style="thick">
        <color rgb="FF000000"/>
      </left>
      <top style="thick">
        <color rgb="FF000000"/>
      </top>
      <bottom style="thin">
        <color rgb="FF000000"/>
      </bottom>
    </border>
    <border>
      <left style="thick">
        <color rgb="FF000000"/>
      </left>
      <top style="thin">
        <color rgb="FF000000"/>
      </top>
      <bottom style="thin">
        <color rgb="FF000000"/>
      </bottom>
    </border>
    <border>
      <left style="thick">
        <color rgb="FF000000"/>
      </left>
      <right style="thin">
        <color rgb="FF000000"/>
      </right>
      <top style="thin">
        <color rgb="FF000000"/>
      </top>
    </border>
    <border>
      <left style="thin">
        <color rgb="FF000000"/>
      </left>
      <right style="thin">
        <color rgb="FF000000"/>
      </right>
      <top style="thin">
        <color rgb="FF000000"/>
      </top>
    </border>
  </borders>
  <cellStyleXfs count="1">
    <xf borderId="0" fillId="0" fontId="0" numFmtId="0" applyAlignment="1" applyFont="1"/>
  </cellStyleXfs>
  <cellXfs count="97">
    <xf borderId="0" fillId="0" fontId="0" numFmtId="0" xfId="0" applyAlignment="1" applyFont="1">
      <alignment readingOrder="0" shrinkToFit="0" vertical="bottom" wrapText="0"/>
    </xf>
    <xf borderId="0" fillId="0" fontId="1" numFmtId="0" xfId="0" applyAlignment="1" applyFont="1">
      <alignment horizontal="center" readingOrder="0" vertical="center"/>
    </xf>
    <xf borderId="0" fillId="0" fontId="2" numFmtId="0" xfId="0" applyAlignment="1" applyFont="1">
      <alignment horizontal="center" readingOrder="0" vertical="center"/>
    </xf>
    <xf borderId="1" fillId="0" fontId="3" numFmtId="0" xfId="0" applyBorder="1" applyFont="1"/>
    <xf borderId="2" fillId="2" fontId="3" numFmtId="0" xfId="0" applyAlignment="1" applyBorder="1" applyFill="1" applyFont="1">
      <alignment horizontal="center" readingOrder="0"/>
    </xf>
    <xf borderId="3" fillId="0" fontId="4" numFmtId="0" xfId="0" applyBorder="1" applyFont="1"/>
    <xf borderId="4" fillId="0" fontId="4" numFmtId="0" xfId="0" applyBorder="1" applyFont="1"/>
    <xf borderId="2" fillId="3" fontId="3" numFmtId="0" xfId="0" applyAlignment="1" applyBorder="1" applyFill="1" applyFont="1">
      <alignment horizontal="center" vertical="bottom"/>
    </xf>
    <xf borderId="5" fillId="0" fontId="5" numFmtId="0" xfId="0" applyBorder="1" applyFont="1"/>
    <xf borderId="5" fillId="0" fontId="4" numFmtId="0" xfId="0" applyBorder="1" applyFont="1"/>
    <xf borderId="6" fillId="0" fontId="4" numFmtId="0" xfId="0" applyBorder="1" applyFont="1"/>
    <xf borderId="7" fillId="0" fontId="3" numFmtId="0" xfId="0" applyBorder="1" applyFont="1"/>
    <xf borderId="8" fillId="0" fontId="6" numFmtId="0" xfId="0" applyAlignment="1" applyBorder="1" applyFont="1">
      <alignment horizontal="center" readingOrder="0" vertical="center"/>
    </xf>
    <xf borderId="9" fillId="0" fontId="4" numFmtId="0" xfId="0" applyBorder="1" applyFont="1"/>
    <xf borderId="10" fillId="0" fontId="6" numFmtId="0" xfId="0" applyAlignment="1" applyBorder="1" applyFont="1">
      <alignment horizontal="center" readingOrder="0"/>
    </xf>
    <xf borderId="8" fillId="0" fontId="6" numFmtId="0" xfId="0" applyAlignment="1" applyBorder="1" applyFont="1">
      <alignment horizontal="center" readingOrder="0"/>
    </xf>
    <xf borderId="11" fillId="0" fontId="4" numFmtId="0" xfId="0" applyBorder="1" applyFont="1"/>
    <xf borderId="8" fillId="0" fontId="6" numFmtId="0" xfId="0" applyAlignment="1" applyBorder="1" applyFont="1">
      <alignment horizontal="center" vertical="bottom"/>
    </xf>
    <xf borderId="12" fillId="0" fontId="4" numFmtId="0" xfId="0" applyBorder="1" applyFont="1"/>
    <xf borderId="13" fillId="0" fontId="3" numFmtId="0" xfId="0" applyAlignment="1" applyBorder="1" applyFont="1">
      <alignment horizontal="center" readingOrder="0" shrinkToFit="0" textRotation="90" wrapText="1"/>
    </xf>
    <xf borderId="10" fillId="2" fontId="3" numFmtId="0" xfId="0" applyAlignment="1" applyBorder="1" applyFont="1">
      <alignment horizontal="center" readingOrder="0" shrinkToFit="0" textRotation="90" wrapText="1"/>
    </xf>
    <xf borderId="10" fillId="2" fontId="3" numFmtId="0" xfId="0" applyAlignment="1" applyBorder="1" applyFont="1">
      <alignment horizontal="center" readingOrder="0" shrinkToFit="0" textRotation="90" vertical="center" wrapText="1"/>
    </xf>
    <xf borderId="10" fillId="3" fontId="3" numFmtId="0" xfId="0" applyAlignment="1" applyBorder="1" applyFont="1">
      <alignment horizontal="center" readingOrder="0" shrinkToFit="0" textRotation="90" vertical="center" wrapText="1"/>
    </xf>
    <xf borderId="14" fillId="3" fontId="3" numFmtId="0" xfId="0" applyAlignment="1" applyBorder="1" applyFont="1">
      <alignment horizontal="center" readingOrder="0" shrinkToFit="0" textRotation="90" vertical="center" wrapText="1"/>
    </xf>
    <xf borderId="10" fillId="4" fontId="6" numFmtId="0" xfId="0" applyAlignment="1" applyBorder="1" applyFill="1" applyFont="1">
      <alignment horizontal="center" readingOrder="0" shrinkToFit="0" vertical="bottom" wrapText="1"/>
    </xf>
    <xf borderId="8" fillId="0" fontId="3" numFmtId="0" xfId="0" applyAlignment="1" applyBorder="1" applyFont="1">
      <alignment horizontal="center" readingOrder="0" shrinkToFit="0" vertical="bottom" wrapText="1"/>
    </xf>
    <xf borderId="13" fillId="0" fontId="3" numFmtId="0" xfId="0" applyAlignment="1" applyBorder="1" applyFont="1">
      <alignment horizontal="center" readingOrder="0"/>
    </xf>
    <xf borderId="10" fillId="2" fontId="3" numFmtId="0" xfId="0" applyAlignment="1" applyBorder="1" applyFont="1">
      <alignment horizontal="center" readingOrder="0"/>
    </xf>
    <xf borderId="10" fillId="3" fontId="3" numFmtId="0" xfId="0" applyAlignment="1" applyBorder="1" applyFont="1">
      <alignment horizontal="center" readingOrder="0"/>
    </xf>
    <xf borderId="10" fillId="4" fontId="6" numFmtId="0" xfId="0" applyAlignment="1" applyBorder="1" applyFont="1">
      <alignment horizontal="center"/>
    </xf>
    <xf borderId="8" fillId="0" fontId="3" numFmtId="164" xfId="0" applyAlignment="1" applyBorder="1" applyFont="1" applyNumberFormat="1">
      <alignment horizontal="center" readingOrder="0"/>
    </xf>
    <xf borderId="15" fillId="0" fontId="3" numFmtId="0" xfId="0" applyAlignment="1" applyBorder="1" applyFont="1">
      <alignment horizontal="center" readingOrder="0"/>
    </xf>
    <xf borderId="16" fillId="2" fontId="3" numFmtId="0" xfId="0" applyAlignment="1" applyBorder="1" applyFont="1">
      <alignment horizontal="center" readingOrder="0"/>
    </xf>
    <xf borderId="16" fillId="3" fontId="3" numFmtId="0" xfId="0" applyAlignment="1" applyBorder="1" applyFont="1">
      <alignment horizontal="center" readingOrder="0"/>
    </xf>
    <xf borderId="16" fillId="4" fontId="6" numFmtId="0" xfId="0" applyAlignment="1" applyBorder="1" applyFont="1">
      <alignment horizontal="center"/>
    </xf>
    <xf borderId="17" fillId="0" fontId="3" numFmtId="164" xfId="0" applyAlignment="1" applyBorder="1" applyFont="1" applyNumberFormat="1">
      <alignment horizontal="center" readingOrder="0"/>
    </xf>
    <xf borderId="18" fillId="0" fontId="4" numFmtId="0" xfId="0" applyBorder="1" applyFont="1"/>
    <xf borderId="0" fillId="0" fontId="3" numFmtId="0" xfId="0" applyFont="1"/>
    <xf borderId="0" fillId="0" fontId="3" numFmtId="0" xfId="0" applyAlignment="1" applyFont="1">
      <alignment readingOrder="0" shrinkToFit="0" vertical="center" wrapText="1"/>
    </xf>
    <xf borderId="0" fillId="0" fontId="7" numFmtId="165" xfId="0" applyAlignment="1" applyFont="1" applyNumberFormat="1">
      <alignment horizontal="right" vertical="bottom"/>
    </xf>
    <xf borderId="0" fillId="0" fontId="7" numFmtId="0" xfId="0" applyAlignment="1" applyFont="1">
      <alignment vertical="bottom"/>
    </xf>
    <xf borderId="1" fillId="0" fontId="8" numFmtId="0" xfId="0" applyAlignment="1" applyBorder="1" applyFont="1">
      <alignment horizontal="left" readingOrder="0"/>
    </xf>
    <xf borderId="7" fillId="0" fontId="3" numFmtId="0" xfId="0" applyAlignment="1" applyBorder="1" applyFont="1">
      <alignment readingOrder="0"/>
    </xf>
    <xf borderId="0" fillId="0" fontId="3" numFmtId="0" xfId="0" applyAlignment="1" applyFont="1">
      <alignment horizontal="right" readingOrder="0"/>
    </xf>
    <xf borderId="0" fillId="0" fontId="3" numFmtId="0" xfId="0" applyAlignment="1" applyFont="1">
      <alignment readingOrder="0"/>
    </xf>
    <xf borderId="19" fillId="0" fontId="7" numFmtId="0" xfId="0" applyAlignment="1" applyBorder="1" applyFont="1">
      <alignment vertical="bottom"/>
    </xf>
    <xf borderId="7" fillId="0" fontId="9" numFmtId="0" xfId="0" applyAlignment="1" applyBorder="1" applyFont="1">
      <alignment readingOrder="0"/>
    </xf>
    <xf borderId="0" fillId="5" fontId="3" numFmtId="0" xfId="0" applyAlignment="1" applyFill="1" applyFont="1">
      <alignment readingOrder="0"/>
    </xf>
    <xf borderId="0" fillId="0" fontId="3" numFmtId="166" xfId="0" applyAlignment="1" applyFont="1" applyNumberFormat="1">
      <alignment readingOrder="0"/>
    </xf>
    <xf borderId="0" fillId="5" fontId="3" numFmtId="166" xfId="0" applyFont="1" applyNumberFormat="1"/>
    <xf borderId="0" fillId="0" fontId="3" numFmtId="0" xfId="0" applyAlignment="1" applyFont="1">
      <alignment readingOrder="0" shrinkToFit="0" vertical="top" wrapText="1"/>
    </xf>
    <xf borderId="0" fillId="0" fontId="5" numFmtId="166" xfId="0" applyFont="1" applyNumberFormat="1"/>
    <xf borderId="7" fillId="0" fontId="10" numFmtId="0" xfId="0" applyAlignment="1" applyBorder="1" applyFont="1">
      <alignment readingOrder="0"/>
    </xf>
    <xf borderId="0" fillId="5" fontId="3" numFmtId="166" xfId="0" applyAlignment="1" applyFont="1" applyNumberFormat="1">
      <alignment readingOrder="0"/>
    </xf>
    <xf borderId="7" fillId="0" fontId="3" numFmtId="0" xfId="0" applyAlignment="1" applyBorder="1" applyFont="1">
      <alignment readingOrder="0" shrinkToFit="0" vertical="top" wrapText="0"/>
    </xf>
    <xf borderId="7" fillId="0" fontId="3" numFmtId="0" xfId="0" applyAlignment="1" applyBorder="1" applyFont="1">
      <alignment readingOrder="0" shrinkToFit="0" vertical="top" wrapText="1"/>
    </xf>
    <xf borderId="20" fillId="0" fontId="3" numFmtId="0" xfId="0" applyAlignment="1" applyBorder="1" applyFont="1">
      <alignment readingOrder="0"/>
    </xf>
    <xf borderId="21" fillId="0" fontId="3" numFmtId="0" xfId="0" applyBorder="1" applyFont="1"/>
    <xf borderId="21" fillId="0" fontId="3" numFmtId="0" xfId="0" applyAlignment="1" applyBorder="1" applyFont="1">
      <alignment readingOrder="0"/>
    </xf>
    <xf borderId="21" fillId="5" fontId="3" numFmtId="166" xfId="0" applyBorder="1" applyFont="1" applyNumberFormat="1"/>
    <xf borderId="22" fillId="0" fontId="7" numFmtId="165" xfId="0" applyAlignment="1" applyBorder="1" applyFont="1" applyNumberFormat="1">
      <alignment horizontal="right" vertical="bottom"/>
    </xf>
    <xf borderId="23" fillId="0" fontId="3" numFmtId="0" xfId="0" applyAlignment="1" applyBorder="1" applyFont="1">
      <alignment readingOrder="0"/>
    </xf>
    <xf borderId="24" fillId="0" fontId="3" numFmtId="0" xfId="0" applyBorder="1" applyFont="1"/>
    <xf borderId="24" fillId="0" fontId="3" numFmtId="0" xfId="0" applyAlignment="1" applyBorder="1" applyFont="1">
      <alignment readingOrder="0"/>
    </xf>
    <xf borderId="24" fillId="5" fontId="3" numFmtId="166" xfId="0" applyBorder="1" applyFont="1" applyNumberFormat="1"/>
    <xf borderId="25" fillId="0" fontId="7" numFmtId="165" xfId="0" applyAlignment="1" applyBorder="1" applyFont="1" applyNumberFormat="1">
      <alignment vertical="bottom"/>
    </xf>
    <xf borderId="0" fillId="0" fontId="11" numFmtId="0" xfId="0" applyAlignment="1" applyFont="1">
      <alignment readingOrder="0"/>
    </xf>
    <xf borderId="0" fillId="0" fontId="7" numFmtId="167" xfId="0" applyAlignment="1" applyFont="1" applyNumberFormat="1">
      <alignment horizontal="right" vertical="bottom"/>
    </xf>
    <xf borderId="0" fillId="0" fontId="7" numFmtId="167" xfId="0" applyAlignment="1" applyFont="1" applyNumberFormat="1">
      <alignment vertical="bottom"/>
    </xf>
    <xf borderId="26" fillId="0" fontId="3" numFmtId="0" xfId="0" applyBorder="1" applyFont="1"/>
    <xf borderId="27" fillId="0" fontId="3" numFmtId="0" xfId="0" applyBorder="1" applyFont="1"/>
    <xf borderId="27" fillId="0" fontId="3" numFmtId="0" xfId="0" applyAlignment="1" applyBorder="1" applyFont="1">
      <alignment readingOrder="0"/>
    </xf>
    <xf borderId="28" fillId="0" fontId="3" numFmtId="0" xfId="0" applyBorder="1" applyFont="1"/>
    <xf borderId="0" fillId="0" fontId="6" numFmtId="0" xfId="0" applyAlignment="1" applyFont="1">
      <alignment readingOrder="0"/>
    </xf>
    <xf borderId="10" fillId="4" fontId="6" numFmtId="0" xfId="0" applyAlignment="1" applyBorder="1" applyFont="1">
      <alignment horizontal="center" readingOrder="0" vertical="center"/>
    </xf>
    <xf borderId="10" fillId="0" fontId="3" numFmtId="0" xfId="0" applyAlignment="1" applyBorder="1" applyFont="1">
      <alignment horizontal="center" readingOrder="0" vertical="center"/>
    </xf>
    <xf borderId="0" fillId="6" fontId="12" numFmtId="0" xfId="0" applyAlignment="1" applyFill="1" applyFont="1">
      <alignment horizontal="center" readingOrder="0"/>
    </xf>
    <xf borderId="14" fillId="0" fontId="3" numFmtId="0" xfId="0" applyAlignment="1" applyBorder="1" applyFont="1">
      <alignment readingOrder="0"/>
    </xf>
    <xf borderId="10" fillId="0" fontId="3" numFmtId="0" xfId="0" applyAlignment="1" applyBorder="1" applyFont="1">
      <alignment readingOrder="0"/>
    </xf>
    <xf borderId="10" fillId="4" fontId="6" numFmtId="0" xfId="0" applyBorder="1" applyFont="1"/>
    <xf borderId="10" fillId="4" fontId="6" numFmtId="0" xfId="0" applyAlignment="1" applyBorder="1" applyFont="1">
      <alignment readingOrder="0"/>
    </xf>
    <xf borderId="0" fillId="0" fontId="6" numFmtId="0" xfId="0" applyAlignment="1" applyFont="1">
      <alignment readingOrder="0" vertical="top"/>
    </xf>
    <xf borderId="29" fillId="2" fontId="3" numFmtId="0" xfId="0" applyAlignment="1" applyBorder="1" applyFont="1">
      <alignment horizontal="center" readingOrder="0"/>
    </xf>
    <xf borderId="30" fillId="0" fontId="6" numFmtId="0" xfId="0" applyAlignment="1" applyBorder="1" applyFont="1">
      <alignment horizontal="center" readingOrder="0" vertical="center"/>
    </xf>
    <xf borderId="13" fillId="2" fontId="3" numFmtId="0" xfId="0" applyAlignment="1" applyBorder="1" applyFont="1">
      <alignment horizontal="center" readingOrder="0" shrinkToFit="0" textRotation="90" vertical="center" wrapText="1"/>
    </xf>
    <xf borderId="13" fillId="2" fontId="3" numFmtId="0" xfId="0" applyAlignment="1" applyBorder="1" applyFont="1">
      <alignment horizontal="center" readingOrder="0"/>
    </xf>
    <xf borderId="31" fillId="2" fontId="3" numFmtId="0" xfId="0" applyAlignment="1" applyBorder="1" applyFont="1">
      <alignment horizontal="center" readingOrder="0"/>
    </xf>
    <xf borderId="32" fillId="2" fontId="3" numFmtId="0" xfId="0" applyAlignment="1" applyBorder="1" applyFont="1">
      <alignment horizontal="center" readingOrder="0"/>
    </xf>
    <xf borderId="32" fillId="3" fontId="3" numFmtId="0" xfId="0" applyAlignment="1" applyBorder="1" applyFont="1">
      <alignment horizontal="center" readingOrder="0"/>
    </xf>
    <xf borderId="15" fillId="2" fontId="3" numFmtId="0" xfId="0" applyAlignment="1" applyBorder="1" applyFont="1">
      <alignment horizontal="center" readingOrder="0"/>
    </xf>
    <xf borderId="0" fillId="0" fontId="3" numFmtId="0" xfId="0" applyAlignment="1" applyFont="1">
      <alignment horizontal="left" readingOrder="0"/>
    </xf>
    <xf borderId="21" fillId="0" fontId="5" numFmtId="0" xfId="0" applyBorder="1" applyFont="1"/>
    <xf borderId="22" fillId="0" fontId="11" numFmtId="0" xfId="0" applyAlignment="1" applyBorder="1" applyFont="1">
      <alignment readingOrder="0"/>
    </xf>
    <xf borderId="24" fillId="0" fontId="5" numFmtId="0" xfId="0" applyBorder="1" applyFont="1"/>
    <xf borderId="25" fillId="0" fontId="11" numFmtId="0" xfId="0" applyAlignment="1" applyBorder="1" applyFont="1">
      <alignment readingOrder="0"/>
    </xf>
    <xf borderId="10" fillId="0" fontId="6" numFmtId="0" xfId="0" applyAlignment="1" applyBorder="1" applyFont="1">
      <alignment horizontal="center" readingOrder="0" vertical="center"/>
    </xf>
    <xf borderId="0" fillId="0" fontId="3" numFmtId="0" xfId="0" applyAlignment="1" applyFont="1">
      <alignment horizontal="center" readingOrder="0" vertical="center"/>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workbookViewId="0"/>
  </sheetViews>
  <sheetFormatPr customHeight="1" defaultColWidth="12.63" defaultRowHeight="15.75"/>
  <cols>
    <col customWidth="1" min="1" max="1" width="10.5"/>
    <col customWidth="1" min="2" max="3" width="8.63"/>
    <col customWidth="1" min="4" max="4" width="9.75"/>
    <col customWidth="1" min="5" max="14" width="7.13"/>
    <col customWidth="1" min="15" max="15" width="8.5"/>
    <col customWidth="1" min="16" max="16" width="9.38"/>
  </cols>
  <sheetData>
    <row r="1" ht="36.75" customHeight="1">
      <c r="A1" s="1" t="s">
        <v>0</v>
      </c>
    </row>
    <row r="2" ht="36.75" customHeight="1">
      <c r="A2" s="2" t="s">
        <v>1</v>
      </c>
    </row>
    <row r="3" ht="36.75" customHeight="1"/>
    <row r="4" ht="36.75" customHeight="1"/>
    <row r="5">
      <c r="A5" s="3"/>
      <c r="B5" s="4" t="s">
        <v>2</v>
      </c>
      <c r="C5" s="5"/>
      <c r="D5" s="5"/>
      <c r="E5" s="5"/>
      <c r="F5" s="5"/>
      <c r="G5" s="5"/>
      <c r="H5" s="5"/>
      <c r="I5" s="5"/>
      <c r="J5" s="6"/>
      <c r="K5" s="7" t="s">
        <v>3</v>
      </c>
      <c r="L5" s="5"/>
      <c r="M5" s="6"/>
      <c r="N5" s="8"/>
      <c r="O5" s="9"/>
      <c r="P5" s="10"/>
    </row>
    <row r="6">
      <c r="A6" s="11"/>
      <c r="B6" s="12" t="s">
        <v>4</v>
      </c>
      <c r="C6" s="13"/>
      <c r="D6" s="14" t="s">
        <v>5</v>
      </c>
      <c r="E6" s="15" t="s">
        <v>6</v>
      </c>
      <c r="F6" s="13"/>
      <c r="G6" s="13"/>
      <c r="H6" s="13"/>
      <c r="I6" s="16"/>
      <c r="J6" s="15" t="s">
        <v>7</v>
      </c>
      <c r="K6" s="16"/>
      <c r="L6" s="15" t="s">
        <v>8</v>
      </c>
      <c r="M6" s="16"/>
      <c r="N6" s="17" t="s">
        <v>9</v>
      </c>
      <c r="O6" s="13"/>
      <c r="P6" s="18"/>
    </row>
    <row r="7" ht="108.75" customHeight="1">
      <c r="A7" s="19" t="s">
        <v>10</v>
      </c>
      <c r="B7" s="20" t="s">
        <v>11</v>
      </c>
      <c r="C7" s="20" t="s">
        <v>12</v>
      </c>
      <c r="D7" s="21" t="s">
        <v>13</v>
      </c>
      <c r="E7" s="21" t="s">
        <v>14</v>
      </c>
      <c r="F7" s="21" t="s">
        <v>15</v>
      </c>
      <c r="G7" s="21" t="s">
        <v>16</v>
      </c>
      <c r="H7" s="21" t="s">
        <v>17</v>
      </c>
      <c r="I7" s="21" t="s">
        <v>18</v>
      </c>
      <c r="J7" s="21" t="s">
        <v>19</v>
      </c>
      <c r="K7" s="22" t="s">
        <v>20</v>
      </c>
      <c r="L7" s="22" t="s">
        <v>21</v>
      </c>
      <c r="M7" s="23" t="s">
        <v>22</v>
      </c>
      <c r="N7" s="24" t="s">
        <v>23</v>
      </c>
      <c r="O7" s="25" t="s">
        <v>24</v>
      </c>
      <c r="P7" s="18"/>
    </row>
    <row r="8">
      <c r="A8" s="26" t="s">
        <v>25</v>
      </c>
      <c r="B8" s="27">
        <v>2.0</v>
      </c>
      <c r="C8" s="27">
        <f t="shared" ref="C8:C9" si="1">(70*2)*3</f>
        <v>420</v>
      </c>
      <c r="D8" s="27">
        <f t="shared" ref="D8:D9" si="2">150*2</f>
        <v>300</v>
      </c>
      <c r="E8" s="27">
        <v>50.0</v>
      </c>
      <c r="F8" s="27">
        <v>25.0</v>
      </c>
      <c r="G8" s="27">
        <v>39.0</v>
      </c>
      <c r="H8" s="27">
        <v>120.0</v>
      </c>
      <c r="I8" s="27">
        <v>25.0</v>
      </c>
      <c r="J8" s="27">
        <f t="shared" ref="J8:J9" si="3">50*9</f>
        <v>450</v>
      </c>
      <c r="K8" s="28">
        <f>80*9</f>
        <v>720</v>
      </c>
      <c r="L8" s="28">
        <f>104</f>
        <v>104</v>
      </c>
      <c r="M8" s="28">
        <v>135.0</v>
      </c>
      <c r="N8" s="29">
        <f t="shared" ref="N8:N9" si="4">SUM(C8:M8)</f>
        <v>2388</v>
      </c>
      <c r="O8" s="30">
        <f t="shared" ref="O8:O9" si="5">(N8)/9</f>
        <v>265.3333333</v>
      </c>
      <c r="P8" s="18"/>
    </row>
    <row r="9">
      <c r="A9" s="31" t="s">
        <v>26</v>
      </c>
      <c r="B9" s="32">
        <v>2.0</v>
      </c>
      <c r="C9" s="32">
        <f t="shared" si="1"/>
        <v>420</v>
      </c>
      <c r="D9" s="32">
        <f t="shared" si="2"/>
        <v>300</v>
      </c>
      <c r="E9" s="32">
        <v>50.0</v>
      </c>
      <c r="F9" s="32">
        <v>25.0</v>
      </c>
      <c r="G9" s="32">
        <v>39.0</v>
      </c>
      <c r="H9" s="32">
        <v>120.0</v>
      </c>
      <c r="I9" s="32">
        <v>25.0</v>
      </c>
      <c r="J9" s="32">
        <f t="shared" si="3"/>
        <v>450</v>
      </c>
      <c r="K9" s="33">
        <f>95*9</f>
        <v>855</v>
      </c>
      <c r="L9" s="33">
        <v>140.0</v>
      </c>
      <c r="M9" s="33">
        <v>135.0</v>
      </c>
      <c r="N9" s="34">
        <f t="shared" si="4"/>
        <v>2559</v>
      </c>
      <c r="O9" s="35">
        <f t="shared" si="5"/>
        <v>284.3333333</v>
      </c>
      <c r="P9" s="36"/>
    </row>
    <row r="10">
      <c r="A10" s="37"/>
      <c r="B10" s="37"/>
      <c r="C10" s="37"/>
      <c r="D10" s="37"/>
      <c r="E10" s="37"/>
      <c r="F10" s="37"/>
      <c r="G10" s="37"/>
      <c r="H10" s="37"/>
      <c r="I10" s="37"/>
      <c r="J10" s="37"/>
      <c r="K10" s="37"/>
      <c r="L10" s="37"/>
      <c r="M10" s="37"/>
      <c r="N10" s="37"/>
      <c r="O10" s="37"/>
      <c r="P10" s="37"/>
    </row>
    <row r="11">
      <c r="A11" s="37"/>
      <c r="B11" s="37"/>
      <c r="C11" s="37"/>
      <c r="D11" s="37"/>
      <c r="E11" s="37"/>
      <c r="F11" s="37"/>
      <c r="G11" s="37"/>
      <c r="H11" s="37"/>
      <c r="I11" s="37"/>
      <c r="J11" s="37"/>
      <c r="K11" s="37"/>
      <c r="L11" s="37"/>
      <c r="M11" s="37"/>
      <c r="N11" s="37"/>
      <c r="O11" s="37"/>
      <c r="P11" s="37"/>
    </row>
    <row r="12" ht="18.75" customHeight="1">
      <c r="A12" s="38" t="s">
        <v>27</v>
      </c>
    </row>
    <row r="13" ht="18.75" customHeight="1"/>
    <row r="14" ht="18.75" customHeight="1"/>
    <row r="15" ht="18.75" customHeight="1"/>
    <row r="16" ht="18.75" customHeight="1"/>
    <row r="17" ht="18.75" customHeight="1"/>
    <row r="18" ht="18.75" customHeight="1"/>
    <row r="19" ht="18.75" customHeight="1"/>
    <row r="20" ht="18.75" customHeight="1"/>
    <row r="21" ht="18.75" customHeight="1"/>
    <row r="22">
      <c r="L22" s="37"/>
      <c r="M22" s="39"/>
      <c r="N22" s="39"/>
      <c r="O22" s="40"/>
      <c r="P22" s="40"/>
    </row>
    <row r="23">
      <c r="L23" s="37"/>
      <c r="M23" s="39"/>
      <c r="N23" s="39"/>
      <c r="O23" s="40"/>
      <c r="P23" s="40"/>
    </row>
    <row r="24">
      <c r="B24" s="41" t="s">
        <v>28</v>
      </c>
      <c r="C24" s="9"/>
      <c r="D24" s="9"/>
      <c r="E24" s="9"/>
      <c r="F24" s="9"/>
      <c r="G24" s="9"/>
      <c r="H24" s="9"/>
      <c r="I24" s="9"/>
      <c r="J24" s="9"/>
      <c r="K24" s="9"/>
      <c r="L24" s="9"/>
      <c r="M24" s="9"/>
      <c r="N24" s="9"/>
      <c r="O24" s="10"/>
      <c r="P24" s="40"/>
    </row>
    <row r="25">
      <c r="B25" s="42"/>
      <c r="C25" s="37"/>
      <c r="D25" s="37"/>
      <c r="E25" s="37"/>
      <c r="F25" s="37"/>
      <c r="G25" s="37"/>
      <c r="H25" s="37"/>
      <c r="I25" s="43"/>
      <c r="J25" s="44"/>
      <c r="K25" s="37"/>
      <c r="L25" s="44"/>
      <c r="M25" s="44"/>
      <c r="N25" s="39"/>
      <c r="O25" s="45"/>
      <c r="P25" s="40"/>
    </row>
    <row r="26">
      <c r="B26" s="46" t="s">
        <v>29</v>
      </c>
      <c r="C26" s="37"/>
      <c r="D26" s="37"/>
      <c r="E26" s="37"/>
      <c r="F26" s="37"/>
      <c r="G26" s="37"/>
      <c r="H26" s="37"/>
      <c r="I26" s="43" t="s">
        <v>30</v>
      </c>
      <c r="J26" s="44" t="s">
        <v>31</v>
      </c>
      <c r="K26" s="37"/>
      <c r="L26" s="47" t="s">
        <v>32</v>
      </c>
      <c r="M26" s="44"/>
      <c r="N26" s="39"/>
      <c r="O26" s="45"/>
      <c r="P26" s="40"/>
    </row>
    <row r="27">
      <c r="B27" s="42" t="s">
        <v>33</v>
      </c>
      <c r="D27" s="37"/>
      <c r="E27" s="37"/>
      <c r="F27" s="37"/>
      <c r="G27" s="44" t="s">
        <v>34</v>
      </c>
      <c r="H27" s="37"/>
      <c r="I27" s="48">
        <v>50.0</v>
      </c>
      <c r="J27" s="48">
        <v>80.0</v>
      </c>
      <c r="L27" s="49">
        <f t="shared" ref="L27:L28" si="6">sum(I27:J27)</f>
        <v>130</v>
      </c>
      <c r="M27" s="44"/>
      <c r="N27" s="39"/>
      <c r="O27" s="45"/>
      <c r="P27" s="40"/>
    </row>
    <row r="28">
      <c r="B28" s="11"/>
      <c r="C28" s="50" t="s">
        <v>35</v>
      </c>
      <c r="G28" s="44" t="s">
        <v>36</v>
      </c>
      <c r="H28" s="37"/>
      <c r="I28" s="48">
        <v>50.0</v>
      </c>
      <c r="J28" s="48">
        <v>95.0</v>
      </c>
      <c r="L28" s="49">
        <f t="shared" si="6"/>
        <v>145</v>
      </c>
      <c r="M28" s="44"/>
      <c r="N28" s="39"/>
      <c r="O28" s="45"/>
      <c r="P28" s="40"/>
    </row>
    <row r="29">
      <c r="B29" s="42"/>
      <c r="G29" s="44"/>
      <c r="I29" s="44"/>
      <c r="L29" s="51"/>
      <c r="M29" s="44"/>
      <c r="N29" s="39"/>
      <c r="O29" s="45"/>
      <c r="P29" s="40"/>
    </row>
    <row r="30">
      <c r="B30" s="42"/>
      <c r="N30" s="39"/>
      <c r="O30" s="45"/>
      <c r="P30" s="40"/>
    </row>
    <row r="31">
      <c r="B31" s="52" t="s">
        <v>37</v>
      </c>
      <c r="D31" s="37"/>
      <c r="E31" s="37"/>
      <c r="F31" s="37"/>
      <c r="G31" s="44" t="s">
        <v>38</v>
      </c>
      <c r="I31" s="44" t="s">
        <v>39</v>
      </c>
      <c r="L31" s="53">
        <f>E8</f>
        <v>50</v>
      </c>
      <c r="M31" s="44"/>
      <c r="N31" s="39"/>
      <c r="O31" s="45"/>
      <c r="P31" s="40"/>
    </row>
    <row r="32">
      <c r="B32" s="54" t="s">
        <v>40</v>
      </c>
      <c r="C32" s="50"/>
      <c r="D32" s="50"/>
      <c r="E32" s="50"/>
      <c r="F32" s="50"/>
      <c r="G32" s="44" t="s">
        <v>41</v>
      </c>
      <c r="H32" s="37"/>
      <c r="I32" s="44" t="s">
        <v>42</v>
      </c>
      <c r="J32" s="37"/>
      <c r="K32" s="37"/>
      <c r="L32" s="49">
        <f>75*2</f>
        <v>150</v>
      </c>
      <c r="N32" s="39"/>
      <c r="O32" s="45"/>
      <c r="P32" s="40"/>
    </row>
    <row r="33">
      <c r="B33" s="55"/>
      <c r="C33" s="50" t="s">
        <v>35</v>
      </c>
      <c r="G33" s="44" t="s">
        <v>43</v>
      </c>
      <c r="H33" s="37"/>
      <c r="I33" s="44" t="s">
        <v>42</v>
      </c>
      <c r="J33" s="37"/>
      <c r="K33" s="37"/>
      <c r="L33" s="53">
        <v>150.0</v>
      </c>
      <c r="N33" s="39"/>
      <c r="O33" s="45"/>
      <c r="P33" s="40"/>
    </row>
    <row r="34">
      <c r="B34" s="55"/>
      <c r="G34" s="44" t="s">
        <v>44</v>
      </c>
      <c r="H34" s="37"/>
      <c r="I34" s="44" t="s">
        <v>45</v>
      </c>
      <c r="J34" s="37"/>
      <c r="K34" s="37"/>
      <c r="L34" s="53">
        <f>F8+I8</f>
        <v>50</v>
      </c>
      <c r="N34" s="39"/>
      <c r="O34" s="45"/>
      <c r="P34" s="40"/>
    </row>
    <row r="35">
      <c r="B35" s="55"/>
      <c r="G35" s="44" t="s">
        <v>46</v>
      </c>
      <c r="H35" s="37"/>
      <c r="I35" s="44" t="s">
        <v>47</v>
      </c>
      <c r="J35" s="37"/>
      <c r="K35" s="37"/>
      <c r="L35" s="49">
        <f t="shared" ref="L35:L36" si="7">70*2</f>
        <v>140</v>
      </c>
      <c r="N35" s="39"/>
      <c r="O35" s="45"/>
      <c r="P35" s="40"/>
    </row>
    <row r="36">
      <c r="B36" s="11"/>
      <c r="C36" s="37"/>
      <c r="G36" s="44" t="s">
        <v>48</v>
      </c>
      <c r="H36" s="37"/>
      <c r="I36" s="44" t="s">
        <v>49</v>
      </c>
      <c r="J36" s="37"/>
      <c r="K36" s="37"/>
      <c r="L36" s="49">
        <f t="shared" si="7"/>
        <v>140</v>
      </c>
      <c r="N36" s="39"/>
      <c r="O36" s="45"/>
      <c r="P36" s="40"/>
    </row>
    <row r="37">
      <c r="B37" s="11"/>
      <c r="C37" s="37"/>
      <c r="D37" s="56" t="s">
        <v>50</v>
      </c>
      <c r="E37" s="57"/>
      <c r="F37" s="57"/>
      <c r="G37" s="58" t="s">
        <v>51</v>
      </c>
      <c r="H37" s="57"/>
      <c r="I37" s="58" t="s">
        <v>52</v>
      </c>
      <c r="J37" s="57"/>
      <c r="K37" s="57"/>
      <c r="L37" s="59">
        <f t="shared" ref="L37:L38" si="8">L8</f>
        <v>104</v>
      </c>
      <c r="M37" s="58" t="s">
        <v>53</v>
      </c>
      <c r="N37" s="60"/>
      <c r="O37" s="45"/>
      <c r="P37" s="40"/>
    </row>
    <row r="38">
      <c r="B38" s="11"/>
      <c r="C38" s="37"/>
      <c r="D38" s="61" t="s">
        <v>54</v>
      </c>
      <c r="E38" s="62"/>
      <c r="F38" s="62"/>
      <c r="G38" s="63" t="s">
        <v>51</v>
      </c>
      <c r="H38" s="62"/>
      <c r="I38" s="63" t="s">
        <v>52</v>
      </c>
      <c r="J38" s="62"/>
      <c r="K38" s="62"/>
      <c r="L38" s="64">
        <f t="shared" si="8"/>
        <v>140</v>
      </c>
      <c r="M38" s="63" t="s">
        <v>55</v>
      </c>
      <c r="N38" s="65"/>
      <c r="O38" s="45"/>
      <c r="P38" s="40"/>
    </row>
    <row r="39">
      <c r="B39" s="11"/>
      <c r="C39" s="37"/>
      <c r="D39" s="37"/>
      <c r="E39" s="37"/>
      <c r="F39" s="37"/>
      <c r="G39" s="44" t="s">
        <v>56</v>
      </c>
      <c r="H39" s="37"/>
      <c r="I39" s="44" t="s">
        <v>57</v>
      </c>
      <c r="J39" s="37"/>
      <c r="K39" s="37"/>
      <c r="L39" s="49">
        <f>70*2</f>
        <v>140</v>
      </c>
      <c r="M39" s="37"/>
      <c r="N39" s="39"/>
      <c r="O39" s="45"/>
      <c r="P39" s="40"/>
    </row>
    <row r="40">
      <c r="B40" s="11"/>
      <c r="C40" s="50"/>
      <c r="D40" s="50"/>
      <c r="E40" s="50"/>
      <c r="F40" s="37"/>
      <c r="G40" s="44" t="s">
        <v>58</v>
      </c>
      <c r="H40" s="37"/>
      <c r="I40" s="44" t="s">
        <v>22</v>
      </c>
      <c r="J40" s="37"/>
      <c r="K40" s="37"/>
      <c r="L40" s="49">
        <f>M8</f>
        <v>135</v>
      </c>
      <c r="M40" s="37"/>
      <c r="N40" s="39"/>
      <c r="O40" s="45"/>
      <c r="P40" s="40"/>
    </row>
    <row r="41">
      <c r="B41" s="11"/>
      <c r="C41" s="50"/>
      <c r="D41" s="50"/>
      <c r="E41" s="50"/>
      <c r="F41" s="37"/>
      <c r="G41" s="44" t="s">
        <v>59</v>
      </c>
      <c r="H41" s="37"/>
      <c r="I41" s="44" t="s">
        <v>60</v>
      </c>
      <c r="K41" s="66"/>
      <c r="L41" s="37"/>
      <c r="M41" s="37"/>
      <c r="N41" s="67"/>
      <c r="O41" s="45"/>
      <c r="P41" s="40"/>
    </row>
    <row r="42">
      <c r="B42" s="11"/>
      <c r="C42" s="50"/>
      <c r="D42" s="50"/>
      <c r="E42" s="50"/>
      <c r="F42" s="37"/>
      <c r="G42" s="44" t="s">
        <v>61</v>
      </c>
      <c r="I42" s="44" t="s">
        <v>60</v>
      </c>
      <c r="M42" s="37"/>
      <c r="N42" s="68"/>
      <c r="O42" s="45"/>
      <c r="P42" s="40"/>
    </row>
    <row r="43">
      <c r="A43" s="37"/>
      <c r="B43" s="11"/>
      <c r="C43" s="37"/>
      <c r="D43" s="37"/>
      <c r="E43" s="37"/>
      <c r="F43" s="37"/>
      <c r="M43" s="37"/>
      <c r="N43" s="67"/>
      <c r="O43" s="45"/>
      <c r="P43" s="40"/>
    </row>
    <row r="44">
      <c r="A44" s="37"/>
      <c r="B44" s="69"/>
      <c r="C44" s="70"/>
      <c r="D44" s="70"/>
      <c r="E44" s="70"/>
      <c r="F44" s="70"/>
      <c r="G44" s="71"/>
      <c r="H44" s="70"/>
      <c r="I44" s="71"/>
      <c r="J44" s="70"/>
      <c r="K44" s="70"/>
      <c r="L44" s="70"/>
      <c r="M44" s="70"/>
      <c r="N44" s="70"/>
      <c r="O44" s="72"/>
      <c r="P44" s="37"/>
    </row>
    <row r="45">
      <c r="A45" s="37"/>
      <c r="B45" s="37"/>
      <c r="C45" s="37"/>
      <c r="D45" s="37"/>
      <c r="E45" s="37"/>
      <c r="F45" s="37"/>
      <c r="G45" s="37"/>
      <c r="H45" s="37"/>
      <c r="I45" s="37"/>
      <c r="J45" s="37"/>
      <c r="K45" s="37"/>
      <c r="L45" s="37"/>
      <c r="M45" s="37"/>
      <c r="N45" s="37"/>
      <c r="O45" s="37"/>
      <c r="P45" s="37"/>
    </row>
    <row r="46">
      <c r="A46" s="37"/>
      <c r="B46" s="37"/>
      <c r="C46" s="37"/>
      <c r="D46" s="37"/>
      <c r="E46" s="37"/>
      <c r="F46" s="37"/>
      <c r="G46" s="37"/>
      <c r="H46" s="37"/>
      <c r="I46" s="37"/>
      <c r="J46" s="37"/>
      <c r="K46" s="37"/>
      <c r="L46" s="37"/>
      <c r="M46" s="37"/>
      <c r="N46" s="37"/>
      <c r="O46" s="37"/>
      <c r="P46" s="37"/>
    </row>
    <row r="47" hidden="1">
      <c r="A47" s="73" t="s">
        <v>62</v>
      </c>
    </row>
    <row r="48" hidden="1">
      <c r="A48" s="37"/>
      <c r="B48" s="37"/>
      <c r="C48" s="37"/>
      <c r="D48" s="37"/>
      <c r="E48" s="37"/>
      <c r="F48" s="37"/>
      <c r="G48" s="37"/>
      <c r="H48" s="37"/>
      <c r="I48" s="37"/>
      <c r="J48" s="44" t="s">
        <v>63</v>
      </c>
      <c r="K48" s="37"/>
      <c r="L48" s="37"/>
      <c r="M48" s="37"/>
      <c r="N48" s="37"/>
      <c r="O48" s="37"/>
      <c r="P48" s="37"/>
    </row>
    <row r="49" hidden="1">
      <c r="A49" s="37"/>
      <c r="B49" s="12" t="s">
        <v>64</v>
      </c>
      <c r="C49" s="16"/>
      <c r="D49" s="12" t="s">
        <v>65</v>
      </c>
      <c r="E49" s="16"/>
      <c r="F49" s="12" t="s">
        <v>66</v>
      </c>
      <c r="G49" s="16"/>
      <c r="H49" s="74" t="s">
        <v>67</v>
      </c>
      <c r="I49" s="74" t="s">
        <v>68</v>
      </c>
      <c r="J49" s="12" t="s">
        <v>69</v>
      </c>
      <c r="K49" s="16"/>
      <c r="L49" s="37"/>
      <c r="M49" s="37"/>
      <c r="N49" s="37"/>
      <c r="O49" s="37"/>
      <c r="P49" s="37"/>
    </row>
    <row r="50" hidden="1">
      <c r="A50" s="62"/>
      <c r="B50" s="75" t="s">
        <v>70</v>
      </c>
      <c r="C50" s="75" t="s">
        <v>71</v>
      </c>
      <c r="D50" s="76" t="s">
        <v>72</v>
      </c>
      <c r="E50" s="75" t="s">
        <v>73</v>
      </c>
      <c r="F50" s="75" t="s">
        <v>74</v>
      </c>
      <c r="G50" s="75" t="s">
        <v>75</v>
      </c>
      <c r="H50" s="74" t="s">
        <v>76</v>
      </c>
      <c r="I50" s="74" t="s">
        <v>77</v>
      </c>
      <c r="J50" s="75" t="s">
        <v>78</v>
      </c>
      <c r="K50" s="75" t="s">
        <v>79</v>
      </c>
      <c r="L50" s="37"/>
      <c r="M50" s="37"/>
      <c r="N50" s="37"/>
      <c r="O50" s="37"/>
      <c r="P50" s="37"/>
    </row>
    <row r="51" hidden="1">
      <c r="A51" s="77" t="s">
        <v>80</v>
      </c>
      <c r="B51" s="78">
        <v>590.0</v>
      </c>
      <c r="C51" s="78">
        <v>30.0</v>
      </c>
      <c r="D51" s="78">
        <v>95.0</v>
      </c>
      <c r="E51" s="78">
        <v>25.0</v>
      </c>
      <c r="F51" s="78">
        <v>10.0</v>
      </c>
      <c r="G51" s="78">
        <v>20.0</v>
      </c>
      <c r="H51" s="79">
        <f t="shared" ref="H51:H53" si="9">SUM(B51:G51)</f>
        <v>770</v>
      </c>
      <c r="I51" s="80">
        <v>300.0</v>
      </c>
      <c r="J51" s="78">
        <v>800.0</v>
      </c>
      <c r="K51" s="78">
        <v>20.0</v>
      </c>
      <c r="L51" s="37"/>
      <c r="M51" s="37"/>
      <c r="N51" s="37"/>
      <c r="O51" s="37"/>
      <c r="P51" s="37"/>
    </row>
    <row r="52" hidden="1">
      <c r="A52" s="78" t="s">
        <v>81</v>
      </c>
      <c r="B52" s="78">
        <v>325.0</v>
      </c>
      <c r="C52" s="78">
        <v>30.0</v>
      </c>
      <c r="D52" s="78">
        <v>95.0</v>
      </c>
      <c r="E52" s="78">
        <v>25.0</v>
      </c>
      <c r="F52" s="78">
        <v>10.0</v>
      </c>
      <c r="G52" s="78">
        <v>20.0</v>
      </c>
      <c r="H52" s="79">
        <f t="shared" si="9"/>
        <v>505</v>
      </c>
      <c r="I52" s="80">
        <v>200.0</v>
      </c>
      <c r="J52" s="78">
        <v>400.0</v>
      </c>
      <c r="K52" s="78">
        <v>20.0</v>
      </c>
      <c r="L52" s="37"/>
      <c r="M52" s="37"/>
      <c r="N52" s="37"/>
      <c r="O52" s="37"/>
      <c r="P52" s="37"/>
    </row>
    <row r="53" hidden="1">
      <c r="A53" s="78" t="s">
        <v>82</v>
      </c>
      <c r="B53" s="78">
        <v>325.0</v>
      </c>
      <c r="C53" s="78">
        <v>30.0</v>
      </c>
      <c r="D53" s="78">
        <v>95.0</v>
      </c>
      <c r="E53" s="78">
        <v>25.0</v>
      </c>
      <c r="F53" s="78">
        <v>10.0</v>
      </c>
      <c r="G53" s="78">
        <v>20.0</v>
      </c>
      <c r="H53" s="79">
        <f t="shared" si="9"/>
        <v>505</v>
      </c>
      <c r="I53" s="80">
        <v>200.0</v>
      </c>
      <c r="J53" s="78">
        <v>267.0</v>
      </c>
      <c r="K53" s="78">
        <v>20.0</v>
      </c>
      <c r="L53" s="37"/>
      <c r="M53" s="37"/>
      <c r="N53" s="37"/>
      <c r="O53" s="37"/>
      <c r="P53" s="37"/>
    </row>
    <row r="54" hidden="1">
      <c r="A54" s="81" t="s">
        <v>83</v>
      </c>
    </row>
    <row r="55" hidden="1"/>
    <row r="56" hidden="1"/>
    <row r="57" hidden="1"/>
    <row r="58" hidden="1"/>
    <row r="59" hidden="1"/>
  </sheetData>
  <mergeCells count="23">
    <mergeCell ref="A2:P4"/>
    <mergeCell ref="B5:J5"/>
    <mergeCell ref="K5:M5"/>
    <mergeCell ref="N5:P5"/>
    <mergeCell ref="B6:C6"/>
    <mergeCell ref="E6:I6"/>
    <mergeCell ref="J6:K6"/>
    <mergeCell ref="A1:P1"/>
    <mergeCell ref="C28:F30"/>
    <mergeCell ref="C33:F35"/>
    <mergeCell ref="A47:P47"/>
    <mergeCell ref="B49:C49"/>
    <mergeCell ref="D49:E49"/>
    <mergeCell ref="F49:G49"/>
    <mergeCell ref="J49:K49"/>
    <mergeCell ref="A54:P59"/>
    <mergeCell ref="L6:M6"/>
    <mergeCell ref="N6:P6"/>
    <mergeCell ref="O7:P7"/>
    <mergeCell ref="O8:P8"/>
    <mergeCell ref="O9:P9"/>
    <mergeCell ref="A12:P21"/>
    <mergeCell ref="B24:O24"/>
  </mergeCells>
  <printOptions gridLines="1" horizontalCentered="1"/>
  <pageMargins bottom="0.75" footer="0.0" header="0.0" left="0.7" right="0.7" top="0.75"/>
  <pageSetup fitToHeight="0" cellComments="atEnd" orientation="portrait" pageOrder="overThenDown"/>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workbookViewId="0"/>
  </sheetViews>
  <sheetFormatPr customHeight="1" defaultColWidth="12.63" defaultRowHeight="15.75"/>
  <cols>
    <col customWidth="1" min="1" max="1" width="10.5"/>
    <col customWidth="1" min="2" max="4" width="8.63"/>
    <col customWidth="1" min="5" max="5" width="9.75"/>
    <col customWidth="1" min="6" max="12" width="7.13"/>
    <col customWidth="1" min="13" max="13" width="8.63"/>
    <col customWidth="1" min="14" max="14" width="7.13"/>
    <col customWidth="1" min="15" max="15" width="10.38"/>
    <col customWidth="1" min="16" max="17" width="7.75"/>
  </cols>
  <sheetData>
    <row r="1" ht="36.75" customHeight="1">
      <c r="A1" s="2" t="s">
        <v>84</v>
      </c>
    </row>
    <row r="2" ht="36.75" customHeight="1"/>
    <row r="3" ht="36.75" customHeight="1"/>
    <row r="4">
      <c r="A4" s="82" t="s">
        <v>2</v>
      </c>
      <c r="B4" s="5"/>
      <c r="C4" s="5"/>
      <c r="D4" s="5"/>
      <c r="E4" s="5"/>
      <c r="F4" s="5"/>
      <c r="G4" s="5"/>
      <c r="H4" s="5"/>
      <c r="I4" s="5"/>
      <c r="J4" s="5"/>
      <c r="K4" s="6"/>
      <c r="L4" s="7" t="s">
        <v>3</v>
      </c>
      <c r="M4" s="5"/>
      <c r="N4" s="6"/>
      <c r="O4" s="8"/>
      <c r="P4" s="9"/>
      <c r="Q4" s="10"/>
    </row>
    <row r="5">
      <c r="A5" s="83" t="s">
        <v>4</v>
      </c>
      <c r="B5" s="13"/>
      <c r="C5" s="13"/>
      <c r="D5" s="13"/>
      <c r="E5" s="14" t="s">
        <v>5</v>
      </c>
      <c r="F5" s="15" t="s">
        <v>6</v>
      </c>
      <c r="G5" s="13"/>
      <c r="H5" s="13"/>
      <c r="I5" s="13"/>
      <c r="J5" s="16"/>
      <c r="K5" s="15" t="s">
        <v>7</v>
      </c>
      <c r="L5" s="16"/>
      <c r="M5" s="15" t="s">
        <v>8</v>
      </c>
      <c r="N5" s="16"/>
      <c r="O5" s="17" t="s">
        <v>9</v>
      </c>
      <c r="P5" s="13"/>
      <c r="Q5" s="18"/>
    </row>
    <row r="6" ht="108.75" customHeight="1">
      <c r="A6" s="84" t="s">
        <v>11</v>
      </c>
      <c r="B6" s="21" t="s">
        <v>85</v>
      </c>
      <c r="C6" s="21" t="s">
        <v>86</v>
      </c>
      <c r="D6" s="21" t="s">
        <v>87</v>
      </c>
      <c r="E6" s="21" t="s">
        <v>88</v>
      </c>
      <c r="F6" s="21" t="s">
        <v>89</v>
      </c>
      <c r="G6" s="21" t="s">
        <v>15</v>
      </c>
      <c r="H6" s="21" t="s">
        <v>16</v>
      </c>
      <c r="I6" s="21" t="s">
        <v>90</v>
      </c>
      <c r="J6" s="21" t="s">
        <v>18</v>
      </c>
      <c r="K6" s="21" t="s">
        <v>91</v>
      </c>
      <c r="L6" s="22" t="s">
        <v>92</v>
      </c>
      <c r="M6" s="22" t="s">
        <v>93</v>
      </c>
      <c r="N6" s="23" t="s">
        <v>22</v>
      </c>
      <c r="O6" s="24" t="s">
        <v>23</v>
      </c>
      <c r="P6" s="25" t="s">
        <v>24</v>
      </c>
      <c r="Q6" s="18"/>
    </row>
    <row r="7">
      <c r="A7" s="85">
        <v>2.0</v>
      </c>
      <c r="B7" s="27">
        <f t="shared" ref="B7:B14" si="1">(70*A7)*4</f>
        <v>560</v>
      </c>
      <c r="C7" s="27">
        <f t="shared" ref="C7:C14" si="2">(80*A7)</f>
        <v>160</v>
      </c>
      <c r="D7" s="27">
        <v>175.0</v>
      </c>
      <c r="E7" s="27">
        <f t="shared" ref="E7:E14" si="3">225*A7</f>
        <v>450</v>
      </c>
      <c r="F7" s="27">
        <v>225.0</v>
      </c>
      <c r="G7" s="27">
        <v>75.0</v>
      </c>
      <c r="H7" s="27">
        <v>39.0</v>
      </c>
      <c r="I7" s="27">
        <v>120.0</v>
      </c>
      <c r="J7" s="27">
        <v>25.0</v>
      </c>
      <c r="K7" s="27">
        <f>50*9</f>
        <v>450</v>
      </c>
      <c r="L7" s="28">
        <f t="shared" ref="L7:L14" si="4">95*9</f>
        <v>855</v>
      </c>
      <c r="M7" s="28">
        <f t="shared" ref="M7:M8" si="5">104</f>
        <v>104</v>
      </c>
      <c r="N7" s="28">
        <v>135.0</v>
      </c>
      <c r="O7" s="29">
        <f t="shared" ref="O7:O14" si="6">SUM(B7:N7)</f>
        <v>3373</v>
      </c>
      <c r="P7" s="30">
        <f t="shared" ref="P7:P14" si="7">(O7)/9</f>
        <v>374.7777778</v>
      </c>
      <c r="Q7" s="18"/>
    </row>
    <row r="8">
      <c r="A8" s="86">
        <v>3.0</v>
      </c>
      <c r="B8" s="27">
        <f t="shared" si="1"/>
        <v>840</v>
      </c>
      <c r="C8" s="27">
        <f t="shared" si="2"/>
        <v>240</v>
      </c>
      <c r="D8" s="27">
        <v>175.0</v>
      </c>
      <c r="E8" s="27">
        <f t="shared" si="3"/>
        <v>675</v>
      </c>
      <c r="F8" s="27">
        <v>225.0</v>
      </c>
      <c r="G8" s="27">
        <v>75.0</v>
      </c>
      <c r="H8" s="27">
        <v>39.0</v>
      </c>
      <c r="I8" s="27">
        <v>120.0</v>
      </c>
      <c r="J8" s="27">
        <v>25.0</v>
      </c>
      <c r="K8" s="87">
        <f>70*9</f>
        <v>630</v>
      </c>
      <c r="L8" s="28">
        <f t="shared" si="4"/>
        <v>855</v>
      </c>
      <c r="M8" s="28">
        <f t="shared" si="5"/>
        <v>104</v>
      </c>
      <c r="N8" s="28">
        <v>135.0</v>
      </c>
      <c r="O8" s="29">
        <f t="shared" si="6"/>
        <v>4138</v>
      </c>
      <c r="P8" s="30">
        <f t="shared" si="7"/>
        <v>459.7777778</v>
      </c>
      <c r="Q8" s="18"/>
    </row>
    <row r="9">
      <c r="A9" s="86">
        <v>4.0</v>
      </c>
      <c r="B9" s="27">
        <f t="shared" si="1"/>
        <v>1120</v>
      </c>
      <c r="C9" s="27">
        <f t="shared" si="2"/>
        <v>320</v>
      </c>
      <c r="D9" s="27">
        <v>175.0</v>
      </c>
      <c r="E9" s="27">
        <f t="shared" si="3"/>
        <v>900</v>
      </c>
      <c r="F9" s="27">
        <v>225.0</v>
      </c>
      <c r="G9" s="27">
        <v>75.0</v>
      </c>
      <c r="H9" s="27">
        <v>39.0</v>
      </c>
      <c r="I9" s="27">
        <v>120.0</v>
      </c>
      <c r="J9" s="27">
        <v>25.0</v>
      </c>
      <c r="K9" s="87">
        <f>90*9</f>
        <v>810</v>
      </c>
      <c r="L9" s="28">
        <f t="shared" si="4"/>
        <v>855</v>
      </c>
      <c r="M9" s="88">
        <v>140.0</v>
      </c>
      <c r="N9" s="28">
        <v>135.0</v>
      </c>
      <c r="O9" s="29">
        <f t="shared" si="6"/>
        <v>4939</v>
      </c>
      <c r="P9" s="30">
        <f t="shared" si="7"/>
        <v>548.7777778</v>
      </c>
      <c r="Q9" s="18"/>
    </row>
    <row r="10">
      <c r="A10" s="86">
        <v>5.0</v>
      </c>
      <c r="B10" s="27">
        <f t="shared" si="1"/>
        <v>1400</v>
      </c>
      <c r="C10" s="27">
        <f t="shared" si="2"/>
        <v>400</v>
      </c>
      <c r="D10" s="27">
        <v>175.0</v>
      </c>
      <c r="E10" s="27">
        <f t="shared" si="3"/>
        <v>1125</v>
      </c>
      <c r="F10" s="27">
        <v>225.0</v>
      </c>
      <c r="G10" s="27">
        <v>75.0</v>
      </c>
      <c r="H10" s="27">
        <v>39.0</v>
      </c>
      <c r="I10" s="27">
        <v>120.0</v>
      </c>
      <c r="J10" s="27">
        <v>25.0</v>
      </c>
      <c r="K10" s="87">
        <f>115*9</f>
        <v>1035</v>
      </c>
      <c r="L10" s="28">
        <f t="shared" si="4"/>
        <v>855</v>
      </c>
      <c r="M10" s="88">
        <v>140.0</v>
      </c>
      <c r="N10" s="28">
        <v>135.0</v>
      </c>
      <c r="O10" s="29">
        <f t="shared" si="6"/>
        <v>5749</v>
      </c>
      <c r="P10" s="30">
        <f t="shared" si="7"/>
        <v>638.7777778</v>
      </c>
      <c r="Q10" s="18"/>
    </row>
    <row r="11">
      <c r="A11" s="86">
        <v>6.0</v>
      </c>
      <c r="B11" s="27">
        <f t="shared" si="1"/>
        <v>1680</v>
      </c>
      <c r="C11" s="27">
        <f t="shared" si="2"/>
        <v>480</v>
      </c>
      <c r="D11" s="27">
        <v>175.0</v>
      </c>
      <c r="E11" s="27">
        <f t="shared" si="3"/>
        <v>1350</v>
      </c>
      <c r="F11" s="27">
        <v>225.0</v>
      </c>
      <c r="G11" s="27">
        <v>75.0</v>
      </c>
      <c r="H11" s="27">
        <v>39.0</v>
      </c>
      <c r="I11" s="27">
        <v>120.0</v>
      </c>
      <c r="J11" s="27">
        <v>25.0</v>
      </c>
      <c r="K11" s="87">
        <f>135*9</f>
        <v>1215</v>
      </c>
      <c r="L11" s="28">
        <f t="shared" si="4"/>
        <v>855</v>
      </c>
      <c r="M11" s="88">
        <v>140.0</v>
      </c>
      <c r="N11" s="28">
        <v>135.0</v>
      </c>
      <c r="O11" s="29">
        <f t="shared" si="6"/>
        <v>6514</v>
      </c>
      <c r="P11" s="30">
        <f t="shared" si="7"/>
        <v>723.7777778</v>
      </c>
      <c r="Q11" s="18"/>
    </row>
    <row r="12">
      <c r="A12" s="86">
        <v>7.0</v>
      </c>
      <c r="B12" s="27">
        <f t="shared" si="1"/>
        <v>1960</v>
      </c>
      <c r="C12" s="27">
        <f t="shared" si="2"/>
        <v>560</v>
      </c>
      <c r="D12" s="27">
        <v>175.0</v>
      </c>
      <c r="E12" s="27">
        <f t="shared" si="3"/>
        <v>1575</v>
      </c>
      <c r="F12" s="27">
        <v>225.0</v>
      </c>
      <c r="G12" s="27">
        <v>75.0</v>
      </c>
      <c r="H12" s="27">
        <v>39.0</v>
      </c>
      <c r="I12" s="27">
        <v>120.0</v>
      </c>
      <c r="J12" s="27">
        <v>25.0</v>
      </c>
      <c r="K12" s="87">
        <f>155*9</f>
        <v>1395</v>
      </c>
      <c r="L12" s="28">
        <f t="shared" si="4"/>
        <v>855</v>
      </c>
      <c r="M12" s="88">
        <v>140.0</v>
      </c>
      <c r="N12" s="28">
        <v>135.0</v>
      </c>
      <c r="O12" s="29">
        <f t="shared" si="6"/>
        <v>7279</v>
      </c>
      <c r="P12" s="30">
        <f t="shared" si="7"/>
        <v>808.7777778</v>
      </c>
      <c r="Q12" s="18"/>
    </row>
    <row r="13">
      <c r="A13" s="85">
        <v>8.0</v>
      </c>
      <c r="B13" s="27">
        <f t="shared" si="1"/>
        <v>2240</v>
      </c>
      <c r="C13" s="27">
        <f t="shared" si="2"/>
        <v>640</v>
      </c>
      <c r="D13" s="27">
        <v>175.0</v>
      </c>
      <c r="E13" s="27">
        <f t="shared" si="3"/>
        <v>1800</v>
      </c>
      <c r="F13" s="27">
        <v>225.0</v>
      </c>
      <c r="G13" s="27">
        <v>75.0</v>
      </c>
      <c r="H13" s="27">
        <v>39.0</v>
      </c>
      <c r="I13" s="27">
        <v>120.0</v>
      </c>
      <c r="J13" s="27">
        <v>25.0</v>
      </c>
      <c r="K13" s="27">
        <f>165*9</f>
        <v>1485</v>
      </c>
      <c r="L13" s="28">
        <f t="shared" si="4"/>
        <v>855</v>
      </c>
      <c r="M13" s="28">
        <v>140.0</v>
      </c>
      <c r="N13" s="28">
        <v>135.0</v>
      </c>
      <c r="O13" s="29">
        <f t="shared" si="6"/>
        <v>7954</v>
      </c>
      <c r="P13" s="30">
        <f t="shared" si="7"/>
        <v>883.7777778</v>
      </c>
      <c r="Q13" s="18"/>
    </row>
    <row r="14">
      <c r="A14" s="89">
        <v>9.0</v>
      </c>
      <c r="B14" s="32">
        <f t="shared" si="1"/>
        <v>2520</v>
      </c>
      <c r="C14" s="32">
        <f t="shared" si="2"/>
        <v>720</v>
      </c>
      <c r="D14" s="32">
        <v>175.0</v>
      </c>
      <c r="E14" s="32">
        <f t="shared" si="3"/>
        <v>2025</v>
      </c>
      <c r="F14" s="32">
        <v>225.0</v>
      </c>
      <c r="G14" s="32">
        <v>75.0</v>
      </c>
      <c r="H14" s="32">
        <v>39.0</v>
      </c>
      <c r="I14" s="32">
        <v>120.0</v>
      </c>
      <c r="J14" s="32">
        <v>25.0</v>
      </c>
      <c r="K14" s="32">
        <f>175*9</f>
        <v>1575</v>
      </c>
      <c r="L14" s="33">
        <f t="shared" si="4"/>
        <v>855</v>
      </c>
      <c r="M14" s="33">
        <v>140.0</v>
      </c>
      <c r="N14" s="33">
        <v>135.0</v>
      </c>
      <c r="O14" s="34">
        <f t="shared" si="6"/>
        <v>8629</v>
      </c>
      <c r="P14" s="35">
        <f t="shared" si="7"/>
        <v>958.7777778</v>
      </c>
      <c r="Q14" s="36"/>
    </row>
    <row r="15">
      <c r="A15" s="37"/>
      <c r="B15" s="37"/>
      <c r="C15" s="37"/>
      <c r="D15" s="37"/>
      <c r="E15" s="37"/>
      <c r="F15" s="37"/>
      <c r="G15" s="37"/>
      <c r="H15" s="37"/>
      <c r="I15" s="37"/>
      <c r="J15" s="37"/>
      <c r="K15" s="37"/>
      <c r="L15" s="37"/>
      <c r="M15" s="37"/>
      <c r="N15" s="37"/>
      <c r="O15" s="37"/>
      <c r="P15" s="37"/>
      <c r="Q15" s="37"/>
    </row>
    <row r="16" ht="24.0" customHeight="1">
      <c r="A16" s="38" t="s">
        <v>94</v>
      </c>
    </row>
    <row r="17" ht="24.0" customHeight="1"/>
    <row r="18" ht="24.0" customHeight="1"/>
    <row r="19" ht="24.0" customHeight="1"/>
    <row r="20" ht="24.0" customHeight="1"/>
    <row r="21" ht="24.0" customHeight="1"/>
    <row r="22" ht="24.0" customHeight="1"/>
    <row r="23" ht="24.0" customHeight="1"/>
    <row r="24" ht="24.0" customHeight="1"/>
    <row r="25" ht="24.0" customHeight="1"/>
    <row r="26" ht="24.0" customHeight="1"/>
    <row r="27" ht="24.0" customHeight="1"/>
    <row r="28">
      <c r="M28" s="37"/>
      <c r="N28" s="39"/>
      <c r="O28" s="39"/>
      <c r="P28" s="40"/>
      <c r="Q28" s="40"/>
    </row>
    <row r="29">
      <c r="B29" s="41" t="s">
        <v>28</v>
      </c>
      <c r="C29" s="9"/>
      <c r="D29" s="9"/>
      <c r="E29" s="9"/>
      <c r="F29" s="9"/>
      <c r="G29" s="9"/>
      <c r="H29" s="9"/>
      <c r="I29" s="9"/>
      <c r="J29" s="9"/>
      <c r="K29" s="9"/>
      <c r="L29" s="9"/>
      <c r="M29" s="9"/>
      <c r="N29" s="9"/>
      <c r="O29" s="9"/>
      <c r="P29" s="10"/>
      <c r="Q29" s="40"/>
    </row>
    <row r="30">
      <c r="B30" s="42"/>
      <c r="C30" s="37"/>
      <c r="D30" s="37"/>
      <c r="E30" s="37"/>
      <c r="F30" s="37"/>
      <c r="G30" s="37"/>
      <c r="H30" s="37"/>
      <c r="I30" s="37"/>
      <c r="J30" s="43"/>
      <c r="K30" s="44"/>
      <c r="L30" s="37"/>
      <c r="M30" s="44"/>
      <c r="N30" s="44"/>
      <c r="O30" s="39"/>
      <c r="P30" s="45"/>
      <c r="Q30" s="40"/>
    </row>
    <row r="31">
      <c r="B31" s="46" t="s">
        <v>29</v>
      </c>
      <c r="C31" s="37"/>
      <c r="D31" s="37"/>
      <c r="E31" s="37"/>
      <c r="F31" s="37"/>
      <c r="H31" s="37"/>
      <c r="I31" s="37"/>
      <c r="J31" s="37"/>
      <c r="K31" s="43" t="s">
        <v>30</v>
      </c>
      <c r="L31" s="44" t="s">
        <v>31</v>
      </c>
      <c r="M31" s="37"/>
      <c r="N31" s="47" t="s">
        <v>32</v>
      </c>
      <c r="O31" s="39"/>
      <c r="P31" s="45"/>
      <c r="Q31" s="40"/>
    </row>
    <row r="32">
      <c r="B32" s="42" t="s">
        <v>95</v>
      </c>
      <c r="E32" s="37"/>
      <c r="F32" s="37"/>
      <c r="H32" s="90" t="s">
        <v>96</v>
      </c>
      <c r="I32" s="43"/>
      <c r="J32" s="43"/>
      <c r="K32" s="48">
        <v>50.0</v>
      </c>
      <c r="L32" s="48">
        <v>80.0</v>
      </c>
      <c r="N32" s="49">
        <f>sum(K32:L32)</f>
        <v>130</v>
      </c>
      <c r="O32" s="39"/>
      <c r="P32" s="45"/>
      <c r="Q32" s="40"/>
    </row>
    <row r="33">
      <c r="B33" s="11"/>
      <c r="C33" s="50" t="s">
        <v>35</v>
      </c>
      <c r="H33" s="44" t="s">
        <v>97</v>
      </c>
      <c r="I33" s="37"/>
      <c r="J33" s="48"/>
      <c r="K33" s="48"/>
      <c r="M33" s="44"/>
      <c r="N33" s="44"/>
      <c r="O33" s="39"/>
      <c r="P33" s="45"/>
      <c r="Q33" s="40"/>
    </row>
    <row r="34">
      <c r="B34" s="42"/>
      <c r="H34" s="44"/>
      <c r="J34" s="44"/>
      <c r="M34" s="51"/>
      <c r="N34" s="44"/>
      <c r="O34" s="39"/>
      <c r="P34" s="45"/>
      <c r="Q34" s="40"/>
    </row>
    <row r="35">
      <c r="B35" s="42"/>
      <c r="O35" s="39"/>
      <c r="P35" s="45"/>
      <c r="Q35" s="40"/>
    </row>
    <row r="36">
      <c r="B36" s="52" t="s">
        <v>37</v>
      </c>
      <c r="E36" s="37"/>
      <c r="F36" s="37"/>
      <c r="G36" s="37"/>
      <c r="H36" s="44" t="s">
        <v>38</v>
      </c>
      <c r="J36" s="44" t="s">
        <v>98</v>
      </c>
      <c r="N36" s="53">
        <f>F7</f>
        <v>225</v>
      </c>
      <c r="O36" s="44"/>
      <c r="P36" s="45"/>
      <c r="Q36" s="40"/>
    </row>
    <row r="37">
      <c r="B37" s="54" t="s">
        <v>40</v>
      </c>
      <c r="C37" s="50"/>
      <c r="D37" s="50"/>
      <c r="E37" s="50"/>
      <c r="F37" s="50"/>
      <c r="G37" s="50"/>
      <c r="H37" s="44" t="s">
        <v>41</v>
      </c>
      <c r="I37" s="37"/>
      <c r="J37" s="44" t="s">
        <v>99</v>
      </c>
      <c r="K37" s="37"/>
      <c r="L37" s="37"/>
      <c r="N37" s="49">
        <f>75*2</f>
        <v>150</v>
      </c>
      <c r="P37" s="45"/>
      <c r="Q37" s="40"/>
    </row>
    <row r="38">
      <c r="B38" s="55"/>
      <c r="C38" s="50" t="s">
        <v>35</v>
      </c>
      <c r="H38" s="44" t="s">
        <v>43</v>
      </c>
      <c r="I38" s="37"/>
      <c r="J38" s="44" t="s">
        <v>100</v>
      </c>
      <c r="K38" s="37"/>
      <c r="L38" s="37"/>
      <c r="N38" s="53">
        <v>150.0</v>
      </c>
      <c r="P38" s="45"/>
      <c r="Q38" s="40"/>
    </row>
    <row r="39">
      <c r="B39" s="55"/>
      <c r="H39" s="44" t="s">
        <v>44</v>
      </c>
      <c r="I39" s="37"/>
      <c r="J39" s="44" t="s">
        <v>15</v>
      </c>
      <c r="K39" s="37"/>
      <c r="L39" s="37"/>
      <c r="N39" s="53">
        <f>G7</f>
        <v>75</v>
      </c>
      <c r="P39" s="45"/>
      <c r="Q39" s="40"/>
    </row>
    <row r="40">
      <c r="B40" s="55"/>
      <c r="H40" s="44" t="s">
        <v>44</v>
      </c>
      <c r="J40" s="44" t="s">
        <v>101</v>
      </c>
      <c r="N40" s="53">
        <v>150.0</v>
      </c>
      <c r="P40" s="45"/>
      <c r="Q40" s="40"/>
    </row>
    <row r="41">
      <c r="B41" s="11"/>
      <c r="C41" s="37"/>
      <c r="D41" s="37"/>
      <c r="H41" s="44" t="s">
        <v>46</v>
      </c>
      <c r="I41" s="37"/>
      <c r="J41" s="44" t="s">
        <v>47</v>
      </c>
      <c r="K41" s="37"/>
      <c r="L41" s="37"/>
      <c r="N41" s="49">
        <f t="shared" ref="N41:N42" si="8">70*2</f>
        <v>140</v>
      </c>
      <c r="P41" s="45"/>
      <c r="Q41" s="40"/>
    </row>
    <row r="42">
      <c r="B42" s="11"/>
      <c r="C42" s="37"/>
      <c r="D42" s="37"/>
      <c r="H42" s="44" t="s">
        <v>48</v>
      </c>
      <c r="I42" s="37"/>
      <c r="J42" s="44" t="s">
        <v>49</v>
      </c>
      <c r="K42" s="37"/>
      <c r="L42" s="37"/>
      <c r="N42" s="49">
        <f t="shared" si="8"/>
        <v>140</v>
      </c>
      <c r="P42" s="45"/>
      <c r="Q42" s="40"/>
    </row>
    <row r="43">
      <c r="B43" s="11"/>
      <c r="C43" s="37"/>
      <c r="D43" s="37"/>
      <c r="E43" s="56" t="s">
        <v>50</v>
      </c>
      <c r="F43" s="57"/>
      <c r="G43" s="57"/>
      <c r="H43" s="58" t="s">
        <v>51</v>
      </c>
      <c r="I43" s="57"/>
      <c r="J43" s="58" t="s">
        <v>52</v>
      </c>
      <c r="K43" s="57"/>
      <c r="L43" s="57"/>
      <c r="M43" s="91"/>
      <c r="N43" s="59">
        <f>M7</f>
        <v>104</v>
      </c>
      <c r="O43" s="92" t="s">
        <v>53</v>
      </c>
      <c r="P43" s="45"/>
      <c r="Q43" s="40"/>
    </row>
    <row r="44">
      <c r="B44" s="11"/>
      <c r="C44" s="37"/>
      <c r="D44" s="37"/>
      <c r="E44" s="61" t="s">
        <v>54</v>
      </c>
      <c r="F44" s="62"/>
      <c r="G44" s="62"/>
      <c r="H44" s="63" t="s">
        <v>51</v>
      </c>
      <c r="I44" s="62"/>
      <c r="J44" s="63" t="s">
        <v>52</v>
      </c>
      <c r="K44" s="62"/>
      <c r="L44" s="62"/>
      <c r="M44" s="93"/>
      <c r="N44" s="64">
        <f>M14</f>
        <v>140</v>
      </c>
      <c r="O44" s="94" t="s">
        <v>55</v>
      </c>
      <c r="P44" s="45"/>
      <c r="Q44" s="40"/>
    </row>
    <row r="45">
      <c r="B45" s="11"/>
      <c r="C45" s="50"/>
      <c r="D45" s="50"/>
      <c r="E45" s="37"/>
      <c r="F45" s="37"/>
      <c r="G45" s="37"/>
      <c r="H45" s="44" t="s">
        <v>56</v>
      </c>
      <c r="I45" s="37"/>
      <c r="J45" s="44" t="s">
        <v>57</v>
      </c>
      <c r="K45" s="37"/>
      <c r="L45" s="37"/>
      <c r="N45" s="49">
        <f>70*2</f>
        <v>140</v>
      </c>
      <c r="O45" s="37"/>
      <c r="P45" s="45"/>
      <c r="Q45" s="40"/>
    </row>
    <row r="46">
      <c r="B46" s="11"/>
      <c r="C46" s="50"/>
      <c r="D46" s="50"/>
      <c r="E46" s="50"/>
      <c r="F46" s="50"/>
      <c r="G46" s="37"/>
      <c r="H46" s="44" t="s">
        <v>102</v>
      </c>
      <c r="I46" s="37"/>
      <c r="J46" s="44" t="s">
        <v>103</v>
      </c>
      <c r="K46" s="37"/>
      <c r="L46" s="37"/>
      <c r="N46" s="49">
        <f>J7</f>
        <v>25</v>
      </c>
      <c r="O46" s="37"/>
      <c r="P46" s="45"/>
      <c r="Q46" s="40"/>
    </row>
    <row r="47">
      <c r="B47" s="11"/>
      <c r="C47" s="50"/>
      <c r="D47" s="50"/>
      <c r="E47" s="50"/>
      <c r="F47" s="50"/>
      <c r="G47" s="37"/>
      <c r="H47" s="44" t="s">
        <v>58</v>
      </c>
      <c r="I47" s="37"/>
      <c r="J47" s="44" t="s">
        <v>22</v>
      </c>
      <c r="K47" s="37"/>
      <c r="L47" s="37"/>
      <c r="N47" s="49">
        <f>N7</f>
        <v>135</v>
      </c>
      <c r="O47" s="37"/>
      <c r="P47" s="45"/>
      <c r="Q47" s="40"/>
    </row>
    <row r="48">
      <c r="B48" s="11"/>
      <c r="C48" s="50"/>
      <c r="D48" s="50"/>
      <c r="E48" s="50"/>
      <c r="F48" s="50"/>
      <c r="G48" s="37"/>
      <c r="H48" s="44" t="s">
        <v>58</v>
      </c>
      <c r="I48" s="37"/>
      <c r="J48" s="44" t="s">
        <v>104</v>
      </c>
      <c r="L48" s="66"/>
      <c r="N48" s="49">
        <f>70*2</f>
        <v>140</v>
      </c>
      <c r="O48" s="37"/>
      <c r="P48" s="45"/>
      <c r="Q48" s="40"/>
    </row>
    <row r="49">
      <c r="B49" s="11"/>
      <c r="C49" s="50"/>
      <c r="D49" s="50"/>
      <c r="E49" s="50"/>
      <c r="F49" s="50"/>
      <c r="G49" s="37"/>
      <c r="H49" s="44" t="s">
        <v>105</v>
      </c>
      <c r="I49" s="37"/>
      <c r="J49" s="44" t="s">
        <v>106</v>
      </c>
      <c r="L49" s="66"/>
      <c r="N49" s="49">
        <f>80*2</f>
        <v>160</v>
      </c>
      <c r="O49" s="37"/>
      <c r="P49" s="45"/>
      <c r="Q49" s="40"/>
    </row>
    <row r="50">
      <c r="B50" s="11"/>
      <c r="C50" s="50"/>
      <c r="D50" s="50"/>
      <c r="E50" s="50"/>
      <c r="F50" s="50"/>
      <c r="G50" s="37"/>
      <c r="H50" s="44" t="s">
        <v>59</v>
      </c>
      <c r="I50" s="37"/>
      <c r="J50" s="44" t="s">
        <v>87</v>
      </c>
      <c r="L50" s="66"/>
      <c r="N50" s="53">
        <v>175.0</v>
      </c>
      <c r="O50" s="37"/>
      <c r="P50" s="45"/>
      <c r="Q50" s="40"/>
    </row>
    <row r="51">
      <c r="B51" s="11"/>
      <c r="C51" s="50"/>
      <c r="D51" s="50"/>
      <c r="E51" s="50"/>
      <c r="F51" s="50"/>
      <c r="G51" s="37"/>
      <c r="H51" s="44" t="s">
        <v>61</v>
      </c>
      <c r="J51" s="44" t="s">
        <v>60</v>
      </c>
      <c r="L51" s="66"/>
      <c r="N51" s="37"/>
      <c r="O51" s="37"/>
      <c r="P51" s="45"/>
      <c r="Q51" s="40"/>
    </row>
    <row r="52">
      <c r="A52" s="37"/>
      <c r="B52" s="69"/>
      <c r="C52" s="70"/>
      <c r="D52" s="70"/>
      <c r="E52" s="70"/>
      <c r="F52" s="70"/>
      <c r="G52" s="70"/>
      <c r="H52" s="71"/>
      <c r="I52" s="70"/>
      <c r="J52" s="71"/>
      <c r="K52" s="70"/>
      <c r="L52" s="70"/>
      <c r="M52" s="70"/>
      <c r="N52" s="70"/>
      <c r="O52" s="70"/>
      <c r="P52" s="72"/>
      <c r="Q52" s="37"/>
    </row>
    <row r="53">
      <c r="A53" s="37"/>
      <c r="B53" s="37"/>
      <c r="C53" s="37"/>
      <c r="D53" s="37"/>
      <c r="E53" s="37"/>
      <c r="F53" s="37"/>
      <c r="G53" s="37"/>
      <c r="H53" s="37"/>
      <c r="I53" s="37"/>
      <c r="J53" s="37"/>
      <c r="K53" s="37"/>
      <c r="L53" s="37"/>
      <c r="M53" s="37"/>
      <c r="N53" s="37"/>
      <c r="O53" s="37"/>
      <c r="P53" s="37"/>
      <c r="Q53" s="37"/>
    </row>
    <row r="54">
      <c r="A54" s="37"/>
      <c r="B54" s="37"/>
      <c r="C54" s="37"/>
      <c r="D54" s="37"/>
      <c r="E54" s="37"/>
      <c r="F54" s="37"/>
      <c r="G54" s="37"/>
      <c r="H54" s="37"/>
      <c r="I54" s="37"/>
      <c r="J54" s="37"/>
      <c r="K54" s="37"/>
      <c r="L54" s="37"/>
      <c r="M54" s="37"/>
      <c r="N54" s="37"/>
      <c r="O54" s="37"/>
      <c r="P54" s="37"/>
      <c r="Q54" s="37"/>
    </row>
    <row r="55" hidden="1">
      <c r="A55" s="73" t="s">
        <v>62</v>
      </c>
    </row>
    <row r="56" hidden="1">
      <c r="A56" s="37"/>
      <c r="B56" s="37"/>
      <c r="C56" s="37"/>
      <c r="D56" s="37"/>
      <c r="E56" s="37"/>
      <c r="F56" s="37"/>
      <c r="G56" s="37"/>
      <c r="H56" s="37"/>
      <c r="I56" s="37"/>
      <c r="J56" s="37"/>
      <c r="K56" s="44" t="s">
        <v>63</v>
      </c>
      <c r="L56" s="37"/>
      <c r="M56" s="37"/>
      <c r="N56" s="37"/>
      <c r="O56" s="37"/>
      <c r="P56" s="37"/>
      <c r="Q56" s="37"/>
    </row>
    <row r="57" hidden="1">
      <c r="A57" s="37"/>
      <c r="B57" s="12" t="s">
        <v>64</v>
      </c>
      <c r="C57" s="16"/>
      <c r="D57" s="95"/>
      <c r="E57" s="12" t="s">
        <v>65</v>
      </c>
      <c r="F57" s="16"/>
      <c r="G57" s="12" t="s">
        <v>66</v>
      </c>
      <c r="H57" s="16"/>
      <c r="I57" s="74" t="s">
        <v>67</v>
      </c>
      <c r="J57" s="74" t="s">
        <v>68</v>
      </c>
      <c r="K57" s="12" t="s">
        <v>69</v>
      </c>
      <c r="L57" s="16"/>
      <c r="M57" s="37"/>
      <c r="N57" s="37"/>
      <c r="O57" s="37"/>
      <c r="P57" s="37"/>
      <c r="Q57" s="37"/>
    </row>
    <row r="58" hidden="1">
      <c r="A58" s="62"/>
      <c r="B58" s="75" t="s">
        <v>70</v>
      </c>
      <c r="C58" s="75" t="s">
        <v>71</v>
      </c>
      <c r="D58" s="96"/>
      <c r="E58" s="76" t="s">
        <v>72</v>
      </c>
      <c r="F58" s="75" t="s">
        <v>73</v>
      </c>
      <c r="G58" s="75" t="s">
        <v>74</v>
      </c>
      <c r="H58" s="75" t="s">
        <v>75</v>
      </c>
      <c r="I58" s="74" t="s">
        <v>76</v>
      </c>
      <c r="J58" s="74" t="s">
        <v>77</v>
      </c>
      <c r="K58" s="75" t="s">
        <v>78</v>
      </c>
      <c r="L58" s="75" t="s">
        <v>79</v>
      </c>
      <c r="M58" s="37"/>
      <c r="N58" s="37"/>
      <c r="O58" s="37"/>
      <c r="P58" s="37"/>
      <c r="Q58" s="37"/>
    </row>
    <row r="59" hidden="1">
      <c r="A59" s="77" t="s">
        <v>80</v>
      </c>
      <c r="B59" s="78">
        <v>590.0</v>
      </c>
      <c r="C59" s="78">
        <v>30.0</v>
      </c>
      <c r="D59" s="78"/>
      <c r="E59" s="78">
        <v>95.0</v>
      </c>
      <c r="F59" s="78">
        <v>25.0</v>
      </c>
      <c r="G59" s="78">
        <v>10.0</v>
      </c>
      <c r="H59" s="78">
        <v>20.0</v>
      </c>
      <c r="I59" s="79">
        <f t="shared" ref="I59:I61" si="9">SUM(B59:H59)</f>
        <v>770</v>
      </c>
      <c r="J59" s="80">
        <v>300.0</v>
      </c>
      <c r="K59" s="78">
        <v>800.0</v>
      </c>
      <c r="L59" s="78">
        <v>20.0</v>
      </c>
      <c r="M59" s="37"/>
      <c r="N59" s="37"/>
      <c r="O59" s="37"/>
      <c r="P59" s="37"/>
      <c r="Q59" s="37"/>
    </row>
    <row r="60" hidden="1">
      <c r="A60" s="78" t="s">
        <v>81</v>
      </c>
      <c r="B60" s="78">
        <v>325.0</v>
      </c>
      <c r="C60" s="78">
        <v>30.0</v>
      </c>
      <c r="D60" s="78"/>
      <c r="E60" s="78">
        <v>95.0</v>
      </c>
      <c r="F60" s="78">
        <v>25.0</v>
      </c>
      <c r="G60" s="78">
        <v>10.0</v>
      </c>
      <c r="H60" s="78">
        <v>20.0</v>
      </c>
      <c r="I60" s="79">
        <f t="shared" si="9"/>
        <v>505</v>
      </c>
      <c r="J60" s="80">
        <v>200.0</v>
      </c>
      <c r="K60" s="78">
        <v>400.0</v>
      </c>
      <c r="L60" s="78">
        <v>20.0</v>
      </c>
      <c r="M60" s="37"/>
      <c r="N60" s="37"/>
      <c r="O60" s="37"/>
      <c r="P60" s="37"/>
      <c r="Q60" s="37"/>
    </row>
    <row r="61" hidden="1">
      <c r="A61" s="78" t="s">
        <v>82</v>
      </c>
      <c r="B61" s="78">
        <v>325.0</v>
      </c>
      <c r="C61" s="78">
        <v>30.0</v>
      </c>
      <c r="D61" s="78"/>
      <c r="E61" s="78">
        <v>95.0</v>
      </c>
      <c r="F61" s="78">
        <v>25.0</v>
      </c>
      <c r="G61" s="78">
        <v>10.0</v>
      </c>
      <c r="H61" s="78">
        <v>20.0</v>
      </c>
      <c r="I61" s="79">
        <f t="shared" si="9"/>
        <v>505</v>
      </c>
      <c r="J61" s="80">
        <v>200.0</v>
      </c>
      <c r="K61" s="78">
        <v>267.0</v>
      </c>
      <c r="L61" s="78">
        <v>20.0</v>
      </c>
      <c r="M61" s="37"/>
      <c r="N61" s="37"/>
      <c r="O61" s="37"/>
      <c r="P61" s="37"/>
      <c r="Q61" s="37"/>
    </row>
    <row r="62" hidden="1">
      <c r="A62" s="81" t="s">
        <v>107</v>
      </c>
    </row>
    <row r="63" hidden="1"/>
    <row r="64" hidden="1"/>
    <row r="65" hidden="1"/>
    <row r="66" hidden="1"/>
    <row r="67" hidden="1"/>
  </sheetData>
  <mergeCells count="28">
    <mergeCell ref="A1:Q3"/>
    <mergeCell ref="A4:K4"/>
    <mergeCell ref="L4:N4"/>
    <mergeCell ref="O4:Q4"/>
    <mergeCell ref="A5:D5"/>
    <mergeCell ref="F5:J5"/>
    <mergeCell ref="K5:L5"/>
    <mergeCell ref="M5:N5"/>
    <mergeCell ref="O5:Q5"/>
    <mergeCell ref="P6:Q6"/>
    <mergeCell ref="P7:Q7"/>
    <mergeCell ref="P8:Q8"/>
    <mergeCell ref="P9:Q9"/>
    <mergeCell ref="P10:Q10"/>
    <mergeCell ref="C38:G40"/>
    <mergeCell ref="A55:Q55"/>
    <mergeCell ref="B57:C57"/>
    <mergeCell ref="E57:F57"/>
    <mergeCell ref="G57:H57"/>
    <mergeCell ref="K57:L57"/>
    <mergeCell ref="A62:Q67"/>
    <mergeCell ref="P11:Q11"/>
    <mergeCell ref="P12:Q12"/>
    <mergeCell ref="P13:Q13"/>
    <mergeCell ref="P14:Q14"/>
    <mergeCell ref="A16:Q27"/>
    <mergeCell ref="B29:P29"/>
    <mergeCell ref="C33:G35"/>
  </mergeCells>
  <printOptions gridLines="1" horizontalCentered="1"/>
  <pageMargins bottom="0.75" footer="0.0" header="0.0" left="0.7" right="0.7" top="0.75"/>
  <pageSetup fitToHeight="0" cellComments="atEnd" orientation="portrait" pageOrder="overThenDown"/>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workbookViewId="0"/>
  </sheetViews>
  <sheetFormatPr customHeight="1" defaultColWidth="12.63" defaultRowHeight="15.75"/>
  <cols>
    <col customWidth="1" min="1" max="1" width="10.5"/>
    <col customWidth="1" min="2" max="4" width="8.63"/>
    <col customWidth="1" min="5" max="5" width="9.75"/>
    <col customWidth="1" min="6" max="12" width="7.13"/>
    <col customWidth="1" min="13" max="13" width="8.63"/>
    <col customWidth="1" min="14" max="14" width="7.13"/>
    <col customWidth="1" min="15" max="15" width="10.38"/>
    <col customWidth="1" min="16" max="17" width="7.75"/>
  </cols>
  <sheetData>
    <row r="1" ht="36.75" customHeight="1">
      <c r="A1" s="2" t="s">
        <v>108</v>
      </c>
    </row>
    <row r="2" ht="36.75" customHeight="1"/>
    <row r="3" ht="36.75" customHeight="1"/>
    <row r="4">
      <c r="A4" s="12" t="s">
        <v>4</v>
      </c>
      <c r="B4" s="13"/>
      <c r="C4" s="13"/>
      <c r="D4" s="16"/>
      <c r="E4" s="14" t="s">
        <v>5</v>
      </c>
      <c r="F4" s="15" t="s">
        <v>6</v>
      </c>
      <c r="G4" s="13"/>
      <c r="H4" s="13"/>
      <c r="I4" s="15" t="s">
        <v>7</v>
      </c>
      <c r="J4" s="13"/>
      <c r="K4" s="13"/>
      <c r="L4" s="15" t="s">
        <v>8</v>
      </c>
      <c r="M4" s="13"/>
      <c r="N4" s="16"/>
      <c r="O4" s="17" t="s">
        <v>9</v>
      </c>
      <c r="P4" s="13"/>
      <c r="Q4" s="18"/>
    </row>
    <row r="5" ht="108.75" customHeight="1">
      <c r="A5" s="21" t="s">
        <v>11</v>
      </c>
      <c r="B5" s="21" t="s">
        <v>85</v>
      </c>
      <c r="C5" s="21" t="s">
        <v>86</v>
      </c>
      <c r="D5" s="21" t="s">
        <v>87</v>
      </c>
      <c r="E5" s="21" t="s">
        <v>109</v>
      </c>
      <c r="F5" s="21" t="s">
        <v>89</v>
      </c>
      <c r="G5" s="21" t="s">
        <v>15</v>
      </c>
      <c r="H5" s="21" t="s">
        <v>18</v>
      </c>
      <c r="I5" s="21" t="s">
        <v>110</v>
      </c>
      <c r="J5" s="21" t="s">
        <v>111</v>
      </c>
      <c r="K5" s="21"/>
      <c r="L5" s="22" t="s">
        <v>112</v>
      </c>
      <c r="M5" s="22" t="s">
        <v>93</v>
      </c>
      <c r="N5" s="23" t="s">
        <v>22</v>
      </c>
      <c r="O5" s="24" t="s">
        <v>23</v>
      </c>
      <c r="P5" s="25" t="s">
        <v>113</v>
      </c>
      <c r="Q5" s="18"/>
    </row>
    <row r="6">
      <c r="A6" s="27">
        <v>4.0</v>
      </c>
      <c r="B6" s="27">
        <f>(70*A6)*4</f>
        <v>1120</v>
      </c>
      <c r="C6" s="27">
        <f>(80*A6)</f>
        <v>320</v>
      </c>
      <c r="D6" s="27">
        <v>175.0</v>
      </c>
      <c r="E6" s="27">
        <f>225*(A6+1)</f>
        <v>1125</v>
      </c>
      <c r="F6" s="27">
        <v>225.0</v>
      </c>
      <c r="G6" s="27">
        <v>75.0</v>
      </c>
      <c r="H6" s="27">
        <v>25.0</v>
      </c>
      <c r="I6" s="27">
        <f>(90+63)*9</f>
        <v>1377</v>
      </c>
      <c r="J6" s="27">
        <f>85+32</f>
        <v>117</v>
      </c>
      <c r="K6" s="27"/>
      <c r="L6" s="28">
        <f>110*9</f>
        <v>990</v>
      </c>
      <c r="M6" s="28">
        <v>140.0</v>
      </c>
      <c r="N6" s="28">
        <v>135.0</v>
      </c>
      <c r="O6" s="29">
        <f>SUM(B6:N6)</f>
        <v>5824</v>
      </c>
      <c r="P6" s="30">
        <f>(O6)/10</f>
        <v>582.4</v>
      </c>
      <c r="Q6" s="18"/>
    </row>
    <row r="7">
      <c r="A7" s="37"/>
      <c r="B7" s="37"/>
      <c r="C7" s="37"/>
      <c r="D7" s="37"/>
      <c r="E7" s="37"/>
      <c r="F7" s="37"/>
      <c r="G7" s="37"/>
      <c r="H7" s="37"/>
      <c r="I7" s="37"/>
      <c r="J7" s="37"/>
      <c r="K7" s="37"/>
      <c r="L7" s="37"/>
      <c r="M7" s="37"/>
      <c r="N7" s="37"/>
      <c r="O7" s="37"/>
      <c r="P7" s="44"/>
      <c r="Q7" s="37"/>
    </row>
    <row r="8" ht="24.0" customHeight="1">
      <c r="A8" s="38" t="s">
        <v>114</v>
      </c>
    </row>
    <row r="9" ht="24.0" customHeight="1"/>
    <row r="10" ht="24.0" customHeight="1">
      <c r="A10" s="38"/>
      <c r="B10" s="38"/>
      <c r="C10" s="38"/>
      <c r="D10" s="38"/>
      <c r="E10" s="38"/>
      <c r="F10" s="38"/>
      <c r="G10" s="38"/>
      <c r="H10" s="38"/>
      <c r="I10" s="38"/>
      <c r="J10" s="38"/>
      <c r="K10" s="38"/>
      <c r="L10" s="38"/>
      <c r="M10" s="38"/>
      <c r="N10" s="38"/>
      <c r="O10" s="38"/>
      <c r="P10" s="38"/>
      <c r="Q10" s="38"/>
    </row>
    <row r="11" ht="24.0" customHeight="1">
      <c r="A11" s="38"/>
      <c r="B11" s="38"/>
      <c r="C11" s="38"/>
      <c r="D11" s="38"/>
      <c r="E11" s="38"/>
      <c r="F11" s="38"/>
      <c r="G11" s="38"/>
      <c r="H11" s="38"/>
      <c r="I11" s="38"/>
      <c r="J11" s="38"/>
      <c r="K11" s="38"/>
      <c r="L11" s="38"/>
      <c r="M11" s="38"/>
      <c r="N11" s="38"/>
      <c r="O11" s="38"/>
      <c r="P11" s="38"/>
      <c r="Q11" s="38"/>
    </row>
    <row r="12" ht="24.0" customHeight="1">
      <c r="A12" s="38"/>
      <c r="B12" s="38"/>
      <c r="C12" s="38"/>
      <c r="D12" s="38"/>
      <c r="E12" s="38"/>
      <c r="F12" s="38"/>
      <c r="G12" s="38"/>
      <c r="H12" s="38"/>
      <c r="I12" s="38"/>
      <c r="J12" s="38"/>
      <c r="K12" s="38"/>
      <c r="L12" s="38"/>
      <c r="M12" s="38"/>
      <c r="N12" s="38"/>
      <c r="O12" s="38"/>
      <c r="P12" s="38"/>
      <c r="Q12" s="38"/>
    </row>
    <row r="13" ht="24.0" customHeight="1">
      <c r="A13" s="38"/>
      <c r="B13" s="38"/>
      <c r="C13" s="38"/>
      <c r="D13" s="38"/>
      <c r="E13" s="38"/>
      <c r="F13" s="38"/>
      <c r="G13" s="38"/>
      <c r="H13" s="38"/>
      <c r="I13" s="38"/>
      <c r="J13" s="38"/>
      <c r="K13" s="38"/>
      <c r="L13" s="38"/>
      <c r="M13" s="38"/>
      <c r="N13" s="38"/>
      <c r="O13" s="38"/>
      <c r="P13" s="38"/>
      <c r="Q13" s="38"/>
    </row>
    <row r="14" ht="24.0" customHeight="1">
      <c r="A14" s="38"/>
      <c r="B14" s="38"/>
      <c r="C14" s="38"/>
      <c r="D14" s="38"/>
      <c r="E14" s="38"/>
      <c r="F14" s="38"/>
      <c r="G14" s="38"/>
      <c r="H14" s="38"/>
      <c r="I14" s="38"/>
      <c r="J14" s="38"/>
      <c r="K14" s="38"/>
      <c r="L14" s="38"/>
      <c r="M14" s="38"/>
      <c r="N14" s="38"/>
      <c r="O14" s="38"/>
      <c r="P14" s="38"/>
      <c r="Q14" s="38"/>
    </row>
    <row r="15" ht="24.0" customHeight="1">
      <c r="A15" s="38"/>
      <c r="B15" s="38"/>
      <c r="C15" s="38"/>
      <c r="D15" s="38"/>
      <c r="E15" s="38"/>
      <c r="F15" s="38"/>
      <c r="G15" s="38"/>
      <c r="H15" s="38"/>
      <c r="I15" s="38"/>
      <c r="J15" s="38"/>
      <c r="K15" s="38"/>
      <c r="L15" s="38"/>
      <c r="M15" s="38"/>
      <c r="N15" s="38"/>
      <c r="O15" s="38"/>
      <c r="P15" s="38"/>
      <c r="Q15" s="38"/>
    </row>
    <row r="16" ht="24.0" customHeight="1">
      <c r="A16" s="38"/>
      <c r="B16" s="38"/>
      <c r="C16" s="38"/>
      <c r="D16" s="38"/>
      <c r="E16" s="38"/>
      <c r="F16" s="38"/>
      <c r="G16" s="38"/>
      <c r="H16" s="38"/>
      <c r="I16" s="38"/>
      <c r="J16" s="38"/>
      <c r="K16" s="38"/>
      <c r="L16" s="38"/>
      <c r="M16" s="38"/>
      <c r="N16" s="38"/>
      <c r="O16" s="38"/>
      <c r="P16" s="38"/>
      <c r="Q16" s="38"/>
    </row>
    <row r="17">
      <c r="A17" s="37"/>
      <c r="B17" s="37"/>
      <c r="C17" s="37"/>
      <c r="D17" s="37"/>
      <c r="E17" s="37"/>
      <c r="F17" s="37"/>
      <c r="G17" s="37"/>
      <c r="H17" s="37"/>
      <c r="I17" s="37"/>
      <c r="J17" s="37"/>
      <c r="K17" s="37"/>
      <c r="L17" s="37"/>
      <c r="M17" s="37"/>
      <c r="N17" s="37"/>
      <c r="O17" s="37"/>
      <c r="P17" s="37"/>
      <c r="Q17" s="37"/>
    </row>
    <row r="18" hidden="1">
      <c r="A18" s="73" t="s">
        <v>62</v>
      </c>
    </row>
    <row r="19" hidden="1">
      <c r="A19" s="37"/>
      <c r="B19" s="37"/>
      <c r="C19" s="37"/>
      <c r="D19" s="37"/>
      <c r="E19" s="37"/>
      <c r="F19" s="37"/>
      <c r="G19" s="37"/>
      <c r="H19" s="37"/>
      <c r="I19" s="37"/>
      <c r="J19" s="37"/>
      <c r="K19" s="44" t="s">
        <v>63</v>
      </c>
      <c r="L19" s="37"/>
      <c r="M19" s="37"/>
      <c r="N19" s="37"/>
      <c r="O19" s="37"/>
      <c r="P19" s="37"/>
      <c r="Q19" s="37"/>
    </row>
    <row r="20" hidden="1">
      <c r="A20" s="37"/>
      <c r="B20" s="12" t="s">
        <v>64</v>
      </c>
      <c r="C20" s="16"/>
      <c r="D20" s="95"/>
      <c r="E20" s="12" t="s">
        <v>65</v>
      </c>
      <c r="F20" s="16"/>
      <c r="G20" s="12" t="s">
        <v>66</v>
      </c>
      <c r="H20" s="16"/>
      <c r="I20" s="74" t="s">
        <v>67</v>
      </c>
      <c r="J20" s="74" t="s">
        <v>68</v>
      </c>
      <c r="K20" s="12" t="s">
        <v>69</v>
      </c>
      <c r="L20" s="16"/>
      <c r="M20" s="37"/>
      <c r="N20" s="37"/>
      <c r="O20" s="37"/>
      <c r="P20" s="37"/>
      <c r="Q20" s="37"/>
    </row>
    <row r="21" hidden="1">
      <c r="A21" s="62"/>
      <c r="B21" s="75" t="s">
        <v>70</v>
      </c>
      <c r="C21" s="75" t="s">
        <v>71</v>
      </c>
      <c r="D21" s="96"/>
      <c r="E21" s="76" t="s">
        <v>72</v>
      </c>
      <c r="F21" s="75" t="s">
        <v>73</v>
      </c>
      <c r="G21" s="75" t="s">
        <v>74</v>
      </c>
      <c r="H21" s="75" t="s">
        <v>75</v>
      </c>
      <c r="I21" s="74" t="s">
        <v>76</v>
      </c>
      <c r="J21" s="74" t="s">
        <v>77</v>
      </c>
      <c r="K21" s="75" t="s">
        <v>78</v>
      </c>
      <c r="L21" s="75" t="s">
        <v>79</v>
      </c>
      <c r="M21" s="37"/>
      <c r="N21" s="37"/>
      <c r="O21" s="37"/>
      <c r="P21" s="37"/>
      <c r="Q21" s="37"/>
    </row>
    <row r="22" hidden="1">
      <c r="A22" s="77" t="s">
        <v>80</v>
      </c>
      <c r="B22" s="78">
        <v>590.0</v>
      </c>
      <c r="C22" s="78">
        <v>30.0</v>
      </c>
      <c r="D22" s="78"/>
      <c r="E22" s="78">
        <v>95.0</v>
      </c>
      <c r="F22" s="78">
        <v>25.0</v>
      </c>
      <c r="G22" s="78">
        <v>10.0</v>
      </c>
      <c r="H22" s="78">
        <v>20.0</v>
      </c>
      <c r="I22" s="79">
        <f t="shared" ref="I22:I24" si="1">SUM(B22:H22)</f>
        <v>770</v>
      </c>
      <c r="J22" s="80">
        <v>300.0</v>
      </c>
      <c r="K22" s="78">
        <v>800.0</v>
      </c>
      <c r="L22" s="78">
        <v>20.0</v>
      </c>
      <c r="M22" s="37"/>
      <c r="N22" s="37"/>
      <c r="O22" s="37"/>
      <c r="P22" s="37"/>
      <c r="Q22" s="37"/>
    </row>
    <row r="23" hidden="1">
      <c r="A23" s="78" t="s">
        <v>81</v>
      </c>
      <c r="B23" s="78">
        <v>325.0</v>
      </c>
      <c r="C23" s="78">
        <v>30.0</v>
      </c>
      <c r="D23" s="78"/>
      <c r="E23" s="78">
        <v>95.0</v>
      </c>
      <c r="F23" s="78">
        <v>25.0</v>
      </c>
      <c r="G23" s="78">
        <v>10.0</v>
      </c>
      <c r="H23" s="78">
        <v>20.0</v>
      </c>
      <c r="I23" s="79">
        <f t="shared" si="1"/>
        <v>505</v>
      </c>
      <c r="J23" s="80">
        <v>200.0</v>
      </c>
      <c r="K23" s="78">
        <v>400.0</v>
      </c>
      <c r="L23" s="78">
        <v>20.0</v>
      </c>
      <c r="M23" s="37"/>
      <c r="N23" s="37"/>
      <c r="O23" s="37"/>
      <c r="P23" s="37"/>
      <c r="Q23" s="37"/>
    </row>
    <row r="24" hidden="1">
      <c r="A24" s="78" t="s">
        <v>82</v>
      </c>
      <c r="B24" s="78">
        <v>325.0</v>
      </c>
      <c r="C24" s="78">
        <v>30.0</v>
      </c>
      <c r="D24" s="78"/>
      <c r="E24" s="78">
        <v>95.0</v>
      </c>
      <c r="F24" s="78">
        <v>25.0</v>
      </c>
      <c r="G24" s="78">
        <v>10.0</v>
      </c>
      <c r="H24" s="78">
        <v>20.0</v>
      </c>
      <c r="I24" s="79">
        <f t="shared" si="1"/>
        <v>505</v>
      </c>
      <c r="J24" s="80">
        <v>200.0</v>
      </c>
      <c r="K24" s="78">
        <v>267.0</v>
      </c>
      <c r="L24" s="78">
        <v>20.0</v>
      </c>
      <c r="M24" s="37"/>
      <c r="N24" s="37"/>
      <c r="O24" s="37"/>
      <c r="P24" s="37"/>
      <c r="Q24" s="37"/>
    </row>
    <row r="25" hidden="1">
      <c r="A25" s="81" t="s">
        <v>115</v>
      </c>
    </row>
    <row r="26" hidden="1"/>
    <row r="27" hidden="1"/>
    <row r="28" hidden="1"/>
    <row r="29" hidden="1"/>
    <row r="30" hidden="1"/>
  </sheetData>
  <mergeCells count="15">
    <mergeCell ref="P6:Q6"/>
    <mergeCell ref="A8:Q9"/>
    <mergeCell ref="A18:Q18"/>
    <mergeCell ref="B20:C20"/>
    <mergeCell ref="E20:F20"/>
    <mergeCell ref="G20:H20"/>
    <mergeCell ref="K20:L20"/>
    <mergeCell ref="A25:Q30"/>
    <mergeCell ref="A1:Q3"/>
    <mergeCell ref="A4:D4"/>
    <mergeCell ref="F4:H4"/>
    <mergeCell ref="I4:K4"/>
    <mergeCell ref="L4:N4"/>
    <mergeCell ref="O4:Q4"/>
    <mergeCell ref="P5:Q5"/>
  </mergeCells>
  <printOptions gridLines="1" horizontalCentered="1"/>
  <pageMargins bottom="0.75" footer="0.0" header="0.0" left="0.7" right="0.7" top="0.75"/>
  <pageSetup fitToHeight="0" cellComments="atEnd" orientation="portrait" pageOrder="overThenDown"/>
  <drawing r:id="rId1"/>
</worksheet>
</file>